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'Arkusz1'!$A$1:$G$328</definedName>
  </definedNames>
  <calcPr fullCalcOnLoad="1"/>
</workbook>
</file>

<file path=xl/sharedStrings.xml><?xml version="1.0" encoding="utf-8"?>
<sst xmlns="http://schemas.openxmlformats.org/spreadsheetml/2006/main" count="1116" uniqueCount="536">
  <si>
    <t>Lp.</t>
  </si>
  <si>
    <t>Nazwa ulicy</t>
  </si>
  <si>
    <t>Nazwa przeszkody</t>
  </si>
  <si>
    <t>rzeka Białucha</t>
  </si>
  <si>
    <t>Konopnickiej</t>
  </si>
  <si>
    <t>rzeka Wisła</t>
  </si>
  <si>
    <t>rzeka Wilga</t>
  </si>
  <si>
    <t>Zawiła</t>
  </si>
  <si>
    <t>Brzeska</t>
  </si>
  <si>
    <t>rów melioracyjny</t>
  </si>
  <si>
    <t>Igołomska</t>
  </si>
  <si>
    <t>rzeka Dłubnia</t>
  </si>
  <si>
    <t>Ptaszyckiego - górna woda</t>
  </si>
  <si>
    <t>Ptaszyckiego - dolna woda</t>
  </si>
  <si>
    <t>potok Kościelnicki</t>
  </si>
  <si>
    <t>al. 29-go Listopada</t>
  </si>
  <si>
    <t>Kościuszki</t>
  </si>
  <si>
    <t>rzeka Rudawa</t>
  </si>
  <si>
    <t>Wyki</t>
  </si>
  <si>
    <t>potok Sudół</t>
  </si>
  <si>
    <t>Nowohucka</t>
  </si>
  <si>
    <t>Olszyny</t>
  </si>
  <si>
    <t>Starowiślna</t>
  </si>
  <si>
    <t>Ofiar Dąbia</t>
  </si>
  <si>
    <t>Mogilska - górna woda</t>
  </si>
  <si>
    <t>Mogilska - dolna woda</t>
  </si>
  <si>
    <t>al. Pokoju - górna woda</t>
  </si>
  <si>
    <t>al. Pokoju - torowisko</t>
  </si>
  <si>
    <t>al. Pokoju - dolna woda</t>
  </si>
  <si>
    <t>Strzelców</t>
  </si>
  <si>
    <t>Grudzińskiego</t>
  </si>
  <si>
    <t>al. Focha</t>
  </si>
  <si>
    <t>Piastowska</t>
  </si>
  <si>
    <t>potok Bibiczanka</t>
  </si>
  <si>
    <t>Zielińskiego</t>
  </si>
  <si>
    <t>Sucharskiego</t>
  </si>
  <si>
    <t>rzeka Serafa</t>
  </si>
  <si>
    <t>Chałubińskiego</t>
  </si>
  <si>
    <t>Półłanki</t>
  </si>
  <si>
    <t>Brożka</t>
  </si>
  <si>
    <t>Podmokła</t>
  </si>
  <si>
    <t>Dietla</t>
  </si>
  <si>
    <t>Krakowska</t>
  </si>
  <si>
    <t>Łowińskiego</t>
  </si>
  <si>
    <t>Klasztorna - Półłanki</t>
  </si>
  <si>
    <t>Podbipięty</t>
  </si>
  <si>
    <t>al. Solidarności - chodnik górna woda</t>
  </si>
  <si>
    <t>al. Solidarności - jezdnia górna woda</t>
  </si>
  <si>
    <t>al. Solidarności - jezdnia dolna woda</t>
  </si>
  <si>
    <t>al. Solidarności - chodnik dolna woda</t>
  </si>
  <si>
    <t>al. Solidarności - torowisko</t>
  </si>
  <si>
    <t>potok Rozrywka</t>
  </si>
  <si>
    <t>potok Rzewny</t>
  </si>
  <si>
    <t>kanał wody przemysłowej</t>
  </si>
  <si>
    <t>MOSTY</t>
  </si>
  <si>
    <t>Kocmyrzowska - górna woda</t>
  </si>
  <si>
    <t>Kocmyrzowska - dolna woda</t>
  </si>
  <si>
    <t>Opolska - jezdnia południowa</t>
  </si>
  <si>
    <t>Opolska - jezdnia północna</t>
  </si>
  <si>
    <t>Giedroycia (d. Jeżynowa)</t>
  </si>
  <si>
    <t>Łokietka</t>
  </si>
  <si>
    <t>Siewna (Dożynkowa)</t>
  </si>
  <si>
    <t>krajowe</t>
  </si>
  <si>
    <t>powiatowe</t>
  </si>
  <si>
    <t>ul.Opolska</t>
  </si>
  <si>
    <t xml:space="preserve">ciąg pieszych </t>
  </si>
  <si>
    <t>ul. Lubicz</t>
  </si>
  <si>
    <t>ul.Dożynkowa</t>
  </si>
  <si>
    <t>potok Bibiczaka</t>
  </si>
  <si>
    <t>WIADUKTY</t>
  </si>
  <si>
    <t>Opolska - Lublańska</t>
  </si>
  <si>
    <t>Lublańska - Bora Komorowskiego (stnona północna)</t>
  </si>
  <si>
    <t>Rondo Polsadu</t>
  </si>
  <si>
    <t>Lublańska - Bora Komorowskiego(stona południowa)</t>
  </si>
  <si>
    <t>Conrada</t>
  </si>
  <si>
    <t>linia kolejowa</t>
  </si>
  <si>
    <t>ul. Weissa</t>
  </si>
  <si>
    <t>wojewódzkie</t>
  </si>
  <si>
    <t>Glogera</t>
  </si>
  <si>
    <t>Powstańców Śl., Wlkp.</t>
  </si>
  <si>
    <t>ul. Wielicka</t>
  </si>
  <si>
    <t>łącznica drogowa</t>
  </si>
  <si>
    <t>ul. Niepołomska</t>
  </si>
  <si>
    <t>Kocmyrzowska</t>
  </si>
  <si>
    <t>ul. Łowińskiego</t>
  </si>
  <si>
    <t>Kocmyrzowska ( obiekt tramwajowy )</t>
  </si>
  <si>
    <t>ul. Wita Stwosza, Warszawska, linia kolejowa</t>
  </si>
  <si>
    <t>Kamieńskiego</t>
  </si>
  <si>
    <t>ul. Powstańców Śl.</t>
  </si>
  <si>
    <t>Zakopiańska</t>
  </si>
  <si>
    <t>droga dojazdowa</t>
  </si>
  <si>
    <t>Na  Zjeździe</t>
  </si>
  <si>
    <t>ul. Zabłocie</t>
  </si>
  <si>
    <t>Kotlarska - strona zachodnia</t>
  </si>
  <si>
    <t>ul. Podgórska</t>
  </si>
  <si>
    <t>Kotlarska - torowisko</t>
  </si>
  <si>
    <t>Kotlarska - strona wschodnia</t>
  </si>
  <si>
    <t>Grudzińskiego - strona zachodnia</t>
  </si>
  <si>
    <t>Grudzińskiego - torowisko</t>
  </si>
  <si>
    <t>Grudzińskiego - strona wschodnia</t>
  </si>
  <si>
    <t>Bronowicka</t>
  </si>
  <si>
    <t>ul. Armii Krajowej</t>
  </si>
  <si>
    <t>dr Twardego</t>
  </si>
  <si>
    <t>ul. Tyniecka</t>
  </si>
  <si>
    <t>ul. Ks. Józefa</t>
  </si>
  <si>
    <t>Stoczniowców</t>
  </si>
  <si>
    <t>linia tramwajowa</t>
  </si>
  <si>
    <t>Mikołajczyka</t>
  </si>
  <si>
    <t>ul. Okulickiego</t>
  </si>
  <si>
    <t>al. Pokoju - strona północna</t>
  </si>
  <si>
    <t>al. Pokoju - strona południowa</t>
  </si>
  <si>
    <t>al. Jana Pawła II - strona południowa</t>
  </si>
  <si>
    <t>ul. Stelli-Sawickiego</t>
  </si>
  <si>
    <t>al. Jana Pawła II - torowisko</t>
  </si>
  <si>
    <t>al. Jana Pawła II - strona północna</t>
  </si>
  <si>
    <t>ul. Turowicza - strona zachodnia</t>
  </si>
  <si>
    <t>ul. Tischnera, linia kolejowa</t>
  </si>
  <si>
    <t>ul. Turowicza - strona wschodnia</t>
  </si>
  <si>
    <t>ul. Turowicza - łącznica</t>
  </si>
  <si>
    <t>linia kolejowa, teren</t>
  </si>
  <si>
    <t>ul. Wita Stwosza - jezdnia północna</t>
  </si>
  <si>
    <t>drogi dojazdowe</t>
  </si>
  <si>
    <t>ul. Wita Stwosza - jezdnia południowa</t>
  </si>
  <si>
    <t>ul. Wita Stwosza</t>
  </si>
  <si>
    <t>ul. Żelazna</t>
  </si>
  <si>
    <t>Rondo Mogilskie - ul. Powstania Warszawskiego cz.A - tarcza ronda, cz.B - włączenie jezdni al. Powstania Warszawskiego w jezdnie ronda</t>
  </si>
  <si>
    <t>ul. Lubicz, linia tramwajowa, ciąg pieszy</t>
  </si>
  <si>
    <t xml:space="preserve">Rondo Mogilskie - tarcza ronda </t>
  </si>
  <si>
    <t xml:space="preserve">linia tramwajowa </t>
  </si>
  <si>
    <t>ul. Kamieńskiego (Bonarka)</t>
  </si>
  <si>
    <t>Warszawska</t>
  </si>
  <si>
    <t>teren</t>
  </si>
  <si>
    <t>Witosa</t>
  </si>
  <si>
    <t>PRZEJŚCIA PODZIEMNE</t>
  </si>
  <si>
    <t>al. Bora Komorowskiego</t>
  </si>
  <si>
    <t>al. Jana Pawła II</t>
  </si>
  <si>
    <t>Rondo Czyżyńskie</t>
  </si>
  <si>
    <t>ul. Morawskiego</t>
  </si>
  <si>
    <t>al. Krasińskiego</t>
  </si>
  <si>
    <t>ul. Madalińskiego</t>
  </si>
  <si>
    <t>ul. Konopnickiej</t>
  </si>
  <si>
    <t>os. Podwawelskie</t>
  </si>
  <si>
    <t xml:space="preserve">ul. Konopnickiej </t>
  </si>
  <si>
    <t>ul. Wlotowa</t>
  </si>
  <si>
    <t>ul. Zakopiańska</t>
  </si>
  <si>
    <t>Borek Fałęcki</t>
  </si>
  <si>
    <t>ul. Rakowicka</t>
  </si>
  <si>
    <t>ul. Lubomirskiego</t>
  </si>
  <si>
    <t>Dworzec Główny</t>
  </si>
  <si>
    <t>ul. Basztowa - Lubicz</t>
  </si>
  <si>
    <t>Bulwar Poleski</t>
  </si>
  <si>
    <t>ul. Dietla</t>
  </si>
  <si>
    <t>Pl. Bohaterów Getta</t>
  </si>
  <si>
    <t>ul. Na Zjeździe</t>
  </si>
  <si>
    <t>ul. Wielicka - strona wschodnia</t>
  </si>
  <si>
    <t>ul. Wielicka - strona zachodnia</t>
  </si>
  <si>
    <t>ul. Myślenicka - węzeł "Zakopiańska"</t>
  </si>
  <si>
    <t>Rondo Mogilskie P1</t>
  </si>
  <si>
    <t>tarcza ronda - strona północno -wschodnia</t>
  </si>
  <si>
    <t>Rondo Mogilskie P2</t>
  </si>
  <si>
    <t>tarcza ronda - włączenie ul. Beliny Prażnowskiego (jezdnia wschodnia)</t>
  </si>
  <si>
    <t>Rondo Mogilskie P3</t>
  </si>
  <si>
    <t>tarcza ronda - włączenie ul. Beliny Prażnowskiego (jezdnia zachodnia)</t>
  </si>
  <si>
    <t xml:space="preserve">tarcza ronda - jezdnia </t>
  </si>
  <si>
    <t>Rondo Mogilskie P5 - dojście do ronda od ul. Lubicz (strona południowa)</t>
  </si>
  <si>
    <t>tarcza ronda</t>
  </si>
  <si>
    <t>Rondo Grunwaldzkie</t>
  </si>
  <si>
    <t xml:space="preserve">Św . Rafała Kalinowskiego </t>
  </si>
  <si>
    <t>Dworzec PKP</t>
  </si>
  <si>
    <t xml:space="preserve">Tunel tramwajowy  KST od Ronda Mogilskiego do ul. ul. Pawiej </t>
  </si>
  <si>
    <t>ul. Lubomirskiego, Dworzec Gł. PKP</t>
  </si>
  <si>
    <t>Konopnickiej ( Rondo Grunwaldzkie )</t>
  </si>
  <si>
    <t>beton zbrojony, kamień</t>
  </si>
  <si>
    <t>Opolska ( przy al. 29-go Listopada )</t>
  </si>
  <si>
    <t>beton zbrojony</t>
  </si>
  <si>
    <t>Tischnera</t>
  </si>
  <si>
    <t>Tischnera ( przy Zakładzie Energetycznym )</t>
  </si>
  <si>
    <t>Opolska - Lublańska ( dojazdy do wiaduktu )</t>
  </si>
  <si>
    <t>al. Powstańców Śląskich ( przy ul. Parkowej )</t>
  </si>
  <si>
    <t>al. Powstańców Śląskich ( wzgórze Lasoty )</t>
  </si>
  <si>
    <t>Kościuszki ( przy moście na Rudawie )</t>
  </si>
  <si>
    <t>Kościuszki ( przy klasztorze Norbertanek )</t>
  </si>
  <si>
    <t>kamień</t>
  </si>
  <si>
    <t>Księcia Józefa ( przy Moście Zwierzynieckim )</t>
  </si>
  <si>
    <t>beton zbrojony, stal</t>
  </si>
  <si>
    <t>Lubicz</t>
  </si>
  <si>
    <t>Olszyny ( przy wiadukcie kolejowym )</t>
  </si>
  <si>
    <t>Rollego ( Legionów Piłsudskiego )</t>
  </si>
  <si>
    <t>Królowej Jadwigi ( pętla na Salwatorze )</t>
  </si>
  <si>
    <t>Warszawska ( pod wiaduktem )</t>
  </si>
  <si>
    <t>Fredry</t>
  </si>
  <si>
    <t>stal</t>
  </si>
  <si>
    <t>Turowicza ( w tym dojazdy do wiaduktów )</t>
  </si>
  <si>
    <t>Rondo Mogilskie</t>
  </si>
  <si>
    <t>Wita Stwosza ( w tym dojazdy do wiaduktów )</t>
  </si>
  <si>
    <t>MURY OPOROWE</t>
  </si>
  <si>
    <t>PRZEPUSTY</t>
  </si>
  <si>
    <t>rów odwadniający</t>
  </si>
  <si>
    <t>Lublańska</t>
  </si>
  <si>
    <t>ciek bez nazwy</t>
  </si>
  <si>
    <t>Wielicka</t>
  </si>
  <si>
    <t>potok Prokocimski</t>
  </si>
  <si>
    <t>Skotnicka</t>
  </si>
  <si>
    <t>potok bez nazwy</t>
  </si>
  <si>
    <t>Księcia Józefa - Nr 129</t>
  </si>
  <si>
    <t>rów drogowy</t>
  </si>
  <si>
    <t>Księcia Józefa - Nr 235</t>
  </si>
  <si>
    <t>Księcia Józefa - koło fortu</t>
  </si>
  <si>
    <t>rowy drogowe</t>
  </si>
  <si>
    <t>potok Młynówka</t>
  </si>
  <si>
    <t>Kocmyrzowska - Jubileuszowa</t>
  </si>
  <si>
    <t>Kocmyrzowska - Freege'go</t>
  </si>
  <si>
    <t>Dobrego Pasterza</t>
  </si>
  <si>
    <t>Powstańców</t>
  </si>
  <si>
    <t>Balicka</t>
  </si>
  <si>
    <t>potok bez  nazwy</t>
  </si>
  <si>
    <t>Tyniecka - skrzyżowanie z ul. Sodową</t>
  </si>
  <si>
    <t>Tyniecka - skrzyżowanie z ul. Jemiołową</t>
  </si>
  <si>
    <t>Tyniecka - skrzyżowanie z ul. Dąbrowa</t>
  </si>
  <si>
    <t>Podmokła - skrzyżowanie z ul. Myślenicką</t>
  </si>
  <si>
    <t>Myślenicka</t>
  </si>
  <si>
    <t>Myślenicka - skrzyżowanie z ul. Cechową</t>
  </si>
  <si>
    <t>Myślenicka ( wcześniejszy przebieg )</t>
  </si>
  <si>
    <t>Bieżanowska</t>
  </si>
  <si>
    <t>potok Drwinka</t>
  </si>
  <si>
    <t>Sucharskiego - skrzyżowanie                      z ul. Złocieniową</t>
  </si>
  <si>
    <t>Christo Botewa ( Rybitwy )</t>
  </si>
  <si>
    <t>Półłanki - skrzyżowanie z ul. Christo Botewa</t>
  </si>
  <si>
    <t>Lubocka - Nr 74, 76</t>
  </si>
  <si>
    <t>Turowicza</t>
  </si>
  <si>
    <t>Myślenicka ( węzeł "Zakopiańska" )</t>
  </si>
  <si>
    <t>ul. Conrada - Radzikowskiego</t>
  </si>
  <si>
    <t>Rondo Ofiar Katynia</t>
  </si>
  <si>
    <t>ul.Nowohucka - od Powstańców Wielkopolskich - str.północna</t>
  </si>
  <si>
    <t>ul.Klimeckiego, ul. Kuklińskiego</t>
  </si>
  <si>
    <t>j.w.</t>
  </si>
  <si>
    <t>Armi Krajowej i Jasnogórskiej</t>
  </si>
  <si>
    <t xml:space="preserve">Rondo Ofiar Katynia </t>
  </si>
  <si>
    <t>j.w.str.południowa</t>
  </si>
  <si>
    <t>beton sprężony</t>
  </si>
  <si>
    <t>Materiał konstrukcyjny</t>
  </si>
  <si>
    <t>drewno</t>
  </si>
  <si>
    <t>Kotlarska ( dojazd do wiaduktu)</t>
  </si>
  <si>
    <t>beton niezbrojony</t>
  </si>
  <si>
    <t>beton zbrojony, cegła</t>
  </si>
  <si>
    <t>beton  zbrojony</t>
  </si>
  <si>
    <t>EKRANY AKUSTYCZNE</t>
  </si>
  <si>
    <t>Materiał wypełnienia</t>
  </si>
  <si>
    <t>Długość obiektu                ( m )</t>
  </si>
  <si>
    <t>Opolska</t>
  </si>
  <si>
    <t>zielona ściana, płyty poliwęglanowe, elementy drewniane</t>
  </si>
  <si>
    <t>zielona ściana, szkło akrylowe, trocinobeton, klinkier</t>
  </si>
  <si>
    <t>Lublańska na odc. od Al. 29 - Listopada do ul. Czereśniowej</t>
  </si>
  <si>
    <t>zielona ściana, trocinozrębkobeton, szkło akrylowe</t>
  </si>
  <si>
    <t>szkło akrylowe, trocinobeton,zielona ściana</t>
  </si>
  <si>
    <t>szkło akrylowe</t>
  </si>
  <si>
    <t>Zakopiańska (przy skrzyżowaniu z ul. Tischnera), (od węzła A-4 do skrzyżowania z ul.Taklińskiego)</t>
  </si>
  <si>
    <t>klinkier, szkło akrylowe, trocinobeton</t>
  </si>
  <si>
    <t>Radzikowskiego - Pasternik</t>
  </si>
  <si>
    <t>szkło akrylowe, panele aluminiowe, trocinobeton, elementy drewniane</t>
  </si>
  <si>
    <t>szkło akrylowe, panele aluminiowe</t>
  </si>
  <si>
    <t>trocinobeton, panele stalowe, szkło akrylowe</t>
  </si>
  <si>
    <t>panele stalowe</t>
  </si>
  <si>
    <t>Księcia Józefa</t>
  </si>
  <si>
    <t>zielona ściana, szkło akrylowe</t>
  </si>
  <si>
    <t>Halszki ( pętla tramwajowa )</t>
  </si>
  <si>
    <t>Nowosądecka</t>
  </si>
  <si>
    <t>zielona ściana</t>
  </si>
  <si>
    <t>Kotlarska</t>
  </si>
  <si>
    <t>szkło akrylowe, panele stalowe, zielona ściana</t>
  </si>
  <si>
    <t>szkło akrylowe, zielona ściana, klinkier</t>
  </si>
  <si>
    <t>Herberta</t>
  </si>
  <si>
    <t>trocinobeton, szkło akrylowe</t>
  </si>
  <si>
    <t>Klimeckiego</t>
  </si>
  <si>
    <t>Stella-Sawickiego</t>
  </si>
  <si>
    <t>zielona ściana, panele stalowe, trocinobeton</t>
  </si>
  <si>
    <t>Klasztorna</t>
  </si>
  <si>
    <t>elementy drewniane, trocinobeton, szkło akrylowe</t>
  </si>
  <si>
    <t>Wita Stwosza</t>
  </si>
  <si>
    <t>Królowej Jadwigi</t>
  </si>
  <si>
    <t xml:space="preserve">paraglas </t>
  </si>
  <si>
    <t>Księdza Jancarza (od skrzyżowania z ul. Ks. Kurzei do skrzyżowania z ul. T. Parnickiego) 05.2007</t>
  </si>
  <si>
    <t>trocinozrębkobeton, szkło akrylowe</t>
  </si>
  <si>
    <t>Powstańców Śląskich</t>
  </si>
  <si>
    <t>szkło akrylowe, zielona ściana</t>
  </si>
  <si>
    <t>Bora Komorowskiego (estakada)</t>
  </si>
  <si>
    <t>Wita Stwosza od str. Klasztoru Karmelitów</t>
  </si>
  <si>
    <t>Bonarka City Center - ul. Puszkarska - Kamieńskiego</t>
  </si>
  <si>
    <t>szkło akrylowe, trocinobeton</t>
  </si>
  <si>
    <t>Lipska - pętla Mały Płaszów</t>
  </si>
  <si>
    <t xml:space="preserve">Christo Botewa, Kuklińskiego </t>
  </si>
  <si>
    <t>Rondo Ofiar Katynia - Radzikowskiego, Armii Krajowej, estakada 2012</t>
  </si>
  <si>
    <t>KŁADKI</t>
  </si>
  <si>
    <t>mur nr 1</t>
  </si>
  <si>
    <t>żelbet,monolitycznytypu L</t>
  </si>
  <si>
    <t>mur nr 2</t>
  </si>
  <si>
    <t>mur nr 3</t>
  </si>
  <si>
    <t>mur nr 4</t>
  </si>
  <si>
    <t>mur nr 5</t>
  </si>
  <si>
    <t>mur nr 6</t>
  </si>
  <si>
    <t>mur nr 7</t>
  </si>
  <si>
    <t>Ściana żelbet.,posadowienie na palach f fi 700 mm</t>
  </si>
  <si>
    <t xml:space="preserve">Ściana żelbet.,posadowienie na palach f fi 700 mm </t>
  </si>
  <si>
    <t>mur nr 8-w dwóch rzędach</t>
  </si>
  <si>
    <t>żelbetowy monolityczny</t>
  </si>
  <si>
    <t>Grota Roweckiego-Bobrzyńskiego</t>
  </si>
  <si>
    <t>potok Pychowicki</t>
  </si>
  <si>
    <t>Drukarska</t>
  </si>
  <si>
    <t>Armii Krajowej-strona lewa</t>
  </si>
  <si>
    <t>Jasnogórska</t>
  </si>
  <si>
    <t>przepust</t>
  </si>
  <si>
    <t xml:space="preserve">Rondo Mogilskie P4 dojście do ronda od ul. Lubicz (strona północna) </t>
  </si>
  <si>
    <t>MURY BULWARÓW WYSOKICH</t>
  </si>
  <si>
    <t>74+460-75+200</t>
  </si>
  <si>
    <t>bulwar wysoki-typ A</t>
  </si>
  <si>
    <t>75+430-75+450</t>
  </si>
  <si>
    <t>bulwar wysoki-typ B</t>
  </si>
  <si>
    <t>bulwar wysoki-typ C</t>
  </si>
  <si>
    <t>75+470-76+430</t>
  </si>
  <si>
    <t>77+470-79+230</t>
  </si>
  <si>
    <t>79+000-79+680</t>
  </si>
  <si>
    <t>TYP BUDOWLI</t>
  </si>
  <si>
    <t>Długość (około)</t>
  </si>
  <si>
    <t>76+340-76+960</t>
  </si>
  <si>
    <t>78+065-79+200</t>
  </si>
  <si>
    <t>ul. Jasnogórska</t>
  </si>
  <si>
    <t>szkło akrylowe,zielona ściana</t>
  </si>
  <si>
    <t>Jasnogórska przy "Auchan"</t>
  </si>
  <si>
    <t>Wielicka-przy pzystanku tramwajowym</t>
  </si>
  <si>
    <t>Olszanicka</t>
  </si>
  <si>
    <t>Zakopiańska -Orzechowa</t>
  </si>
  <si>
    <t>Lipska -Wielicka- rampa zjazdowa</t>
  </si>
  <si>
    <t>tory PKP</t>
  </si>
  <si>
    <t>żelbet</t>
  </si>
  <si>
    <t>Lipska -Wielicka- estakada w wężle ulic</t>
  </si>
  <si>
    <t>Mury dojazdowe do estakady Lipska-Wielicka</t>
  </si>
  <si>
    <t>Mur przy rampie pieszo-rowerowej do estakady Lipska-Wielicka</t>
  </si>
  <si>
    <t>Mur przy ul. Wielickiej( przy stacji TRAFO) przy estakadzie Lipska-Wielicka</t>
  </si>
  <si>
    <t>pot. Sudół, Opolska</t>
  </si>
  <si>
    <t>Armii Krajowej-strona prawa</t>
  </si>
  <si>
    <t>ul. Mogilska</t>
  </si>
  <si>
    <t>al.. Jana Pawła II</t>
  </si>
  <si>
    <t>Zielona ściana , szkło akrykowe</t>
  </si>
  <si>
    <t>ul. Janusza Meissnera</t>
  </si>
  <si>
    <t>zieloa ściana , szkło akrylowe</t>
  </si>
  <si>
    <t>ul. Bora Komorowskiego</t>
  </si>
  <si>
    <t>dojście do Muzeum Lotictwa</t>
  </si>
  <si>
    <t>Mur przy łącznicy do estakady wzdłuż ul. Bora Komorowskiego</t>
  </si>
  <si>
    <t>Przegląd wykonać do…</t>
  </si>
  <si>
    <t>Ujastek Mogilski</t>
  </si>
  <si>
    <t>Trakt Papieski</t>
  </si>
  <si>
    <t>pot. bez nazwy</t>
  </si>
  <si>
    <t>Przegląd należy wykonać do….</t>
  </si>
  <si>
    <t>Trakt Papieski- połączenie węzła Rybitwy  ze strefą Wieliczka-Niepołomice</t>
  </si>
  <si>
    <t>ul. Bora Komorowskiego - przy najeździe i zjeździe z estakady przy Serenadzie</t>
  </si>
  <si>
    <t>zielona ściana , szkło akrylowe</t>
  </si>
  <si>
    <t>Dobrego Pasterza/Bohomolca</t>
  </si>
  <si>
    <t>Ogrodzenia akustyczne -rozbudowa ul. Krzyżańskiego</t>
  </si>
  <si>
    <t>panele aluminiowe</t>
  </si>
  <si>
    <t>ul. Kamieńskiego</t>
  </si>
  <si>
    <t>linia kolejowa, al.. Powstańców Śląskich</t>
  </si>
  <si>
    <t>Mur przy kładce pieszo-rowerowej przy ul. Kamieńskiego</t>
  </si>
  <si>
    <t>z gruntu zbrojonego z oblicoaniem z bloczków betonowych</t>
  </si>
  <si>
    <t>z grunu zbrojonego z oblicowaniem z bloczków betonowych</t>
  </si>
  <si>
    <t>Długość obiektu w (mb)</t>
  </si>
  <si>
    <r>
      <t>Powie-rzchnia obiektu            ( m</t>
    </r>
    <r>
      <rPr>
        <b/>
        <vertAlign val="superscript"/>
        <sz val="10"/>
        <rFont val="Lato"/>
        <family val="2"/>
      </rPr>
      <t>2</t>
    </r>
    <r>
      <rPr>
        <b/>
        <sz val="10"/>
        <rFont val="Lato"/>
        <family val="2"/>
      </rPr>
      <t xml:space="preserve"> )</t>
    </r>
  </si>
  <si>
    <t>TUNELE</t>
  </si>
  <si>
    <t>BRZEG PRAWY -odcinek(km)
-km 75+500-79+200</t>
  </si>
  <si>
    <t xml:space="preserve">BRZEG LEWY-odcinek(km)
-km 74+400-79+680 </t>
  </si>
  <si>
    <t>42-90,80(A)  52,60 (B)</t>
  </si>
  <si>
    <t>ul. Prądnicka (obiekt tramwajowy)</t>
  </si>
  <si>
    <t>Powstańców Śl., Wlkp. ( dojazdy do wiaduktów )</t>
  </si>
  <si>
    <t>Kłuszyńska</t>
  </si>
  <si>
    <t>Myślenicka (od skrzyżowania z ul. Szybisko do skrzyżowania z ul. Sawiczewskich)</t>
  </si>
  <si>
    <t>Wielicka (przy sklepie Lidl)</t>
  </si>
  <si>
    <t>nad ciepłociągiem</t>
  </si>
  <si>
    <t>ul. Surzyckiego (przy skrzyżowaniu z ul. Golikówka)</t>
  </si>
  <si>
    <t>al. Jana Pawła II/pętla Wieczysta</t>
  </si>
  <si>
    <t>Lipska -Wielicka wraz z dojściami (szyby wind oraz klatki schodowe)</t>
  </si>
  <si>
    <t>Olszanicka w rejonie ul. Powstania Styczniowego</t>
  </si>
  <si>
    <t>uzupełnienie danych obiektu</t>
  </si>
  <si>
    <t>Lublańska naprzeciw stacji benzynowej Circle K</t>
  </si>
  <si>
    <t>żelbetowy</t>
  </si>
  <si>
    <t>ul. Pilotów pod wiaduktem kolejowym PKP</t>
  </si>
  <si>
    <t>Harmonogram obiektów inżynierskich na drogach krajowych,wojewódzkich i powiatowych na rok 2023 r.</t>
  </si>
  <si>
    <t>JNI</t>
  </si>
  <si>
    <t>ESTAKADY</t>
  </si>
  <si>
    <t>01010262</t>
  </si>
  <si>
    <t>01010266</t>
  </si>
  <si>
    <t>01010272</t>
  </si>
  <si>
    <t>01010255</t>
  </si>
  <si>
    <t>01010256</t>
  </si>
  <si>
    <t>01010269</t>
  </si>
  <si>
    <t>01010257</t>
  </si>
  <si>
    <t>01010258</t>
  </si>
  <si>
    <t>01010259</t>
  </si>
  <si>
    <t>01010260</t>
  </si>
  <si>
    <t>01010270</t>
  </si>
  <si>
    <t>01010253</t>
  </si>
  <si>
    <t>01010261</t>
  </si>
  <si>
    <t>01010263</t>
  </si>
  <si>
    <t>01010271</t>
  </si>
  <si>
    <t>01010133</t>
  </si>
  <si>
    <t>01010134</t>
  </si>
  <si>
    <t>01010135</t>
  </si>
  <si>
    <t>01010136</t>
  </si>
  <si>
    <t>01010181</t>
  </si>
  <si>
    <t>01010137</t>
  </si>
  <si>
    <t>01010182</t>
  </si>
  <si>
    <t>01010183</t>
  </si>
  <si>
    <t>01010138</t>
  </si>
  <si>
    <t>01025867</t>
  </si>
  <si>
    <t>01010139</t>
  </si>
  <si>
    <t>01010140</t>
  </si>
  <si>
    <t>01010142</t>
  </si>
  <si>
    <t>01025868</t>
  </si>
  <si>
    <t>01010143</t>
  </si>
  <si>
    <t>01010145</t>
  </si>
  <si>
    <t>01010146</t>
  </si>
  <si>
    <t>01010147</t>
  </si>
  <si>
    <t>01010148</t>
  </si>
  <si>
    <t>01010149</t>
  </si>
  <si>
    <t>01010150</t>
  </si>
  <si>
    <t>01010151</t>
  </si>
  <si>
    <t>01010152</t>
  </si>
  <si>
    <t>01010177</t>
  </si>
  <si>
    <t>01010178</t>
  </si>
  <si>
    <t>01010179</t>
  </si>
  <si>
    <t>01010180</t>
  </si>
  <si>
    <t>01025869</t>
  </si>
  <si>
    <t>01025870</t>
  </si>
  <si>
    <t>01010141</t>
  </si>
  <si>
    <t>30005834</t>
  </si>
  <si>
    <t>01010274</t>
  </si>
  <si>
    <t>01010185</t>
  </si>
  <si>
    <t>01010191</t>
  </si>
  <si>
    <t>35018086</t>
  </si>
  <si>
    <t>-</t>
  </si>
  <si>
    <t>01025865</t>
  </si>
  <si>
    <t>30005822</t>
  </si>
  <si>
    <t>30005823</t>
  </si>
  <si>
    <t>31000810</t>
  </si>
  <si>
    <t>01010294</t>
  </si>
  <si>
    <t>01010292</t>
  </si>
  <si>
    <t>01010293</t>
  </si>
  <si>
    <t>35007840</t>
  </si>
  <si>
    <t>01010286</t>
  </si>
  <si>
    <t>01025876</t>
  </si>
  <si>
    <t>01025877</t>
  </si>
  <si>
    <t>01010287</t>
  </si>
  <si>
    <t>01010288</t>
  </si>
  <si>
    <t>01010289</t>
  </si>
  <si>
    <t>01025874</t>
  </si>
  <si>
    <t>01025875</t>
  </si>
  <si>
    <t>31000818</t>
  </si>
  <si>
    <t>31000819</t>
  </si>
  <si>
    <t>01010285</t>
  </si>
  <si>
    <t>01010291</t>
  </si>
  <si>
    <t>01010295</t>
  </si>
  <si>
    <t>01010296</t>
  </si>
  <si>
    <t>01010297</t>
  </si>
  <si>
    <t>01010298</t>
  </si>
  <si>
    <t>01010252</t>
  </si>
  <si>
    <t>01010198</t>
  </si>
  <si>
    <t>01025883</t>
  </si>
  <si>
    <t>01025888</t>
  </si>
  <si>
    <t>01025889</t>
  </si>
  <si>
    <t>01025884</t>
  </si>
  <si>
    <t>01025890</t>
  </si>
  <si>
    <t>01025891</t>
  </si>
  <si>
    <t>01010200</t>
  </si>
  <si>
    <t>01010201</t>
  </si>
  <si>
    <t>01025881</t>
  </si>
  <si>
    <t>01025882</t>
  </si>
  <si>
    <t>01010202</t>
  </si>
  <si>
    <t>01010203</t>
  </si>
  <si>
    <t>01010204</t>
  </si>
  <si>
    <t>01010205</t>
  </si>
  <si>
    <t>01010206</t>
  </si>
  <si>
    <t>01010208</t>
  </si>
  <si>
    <t>01010132</t>
  </si>
  <si>
    <t>01025885</t>
  </si>
  <si>
    <t>01025886</t>
  </si>
  <si>
    <t>01025887</t>
  </si>
  <si>
    <t>01025892</t>
  </si>
  <si>
    <t>30005831</t>
  </si>
  <si>
    <t>30005832</t>
  </si>
  <si>
    <t>30005833</t>
  </si>
  <si>
    <t>01025871</t>
  </si>
  <si>
    <t>01025872</t>
  </si>
  <si>
    <t>01025873</t>
  </si>
  <si>
    <t>30005824</t>
  </si>
  <si>
    <t>30005825</t>
  </si>
  <si>
    <t>31000817</t>
  </si>
  <si>
    <t>01010199</t>
  </si>
  <si>
    <t>35018080</t>
  </si>
  <si>
    <t>35018081</t>
  </si>
  <si>
    <t>35018079</t>
  </si>
  <si>
    <t>01025866</t>
  </si>
  <si>
    <t>ul. Do Sanktuarium Bożego Miłosierdzia (Witosa)</t>
  </si>
  <si>
    <t>01010282</t>
  </si>
  <si>
    <t>35018129</t>
  </si>
  <si>
    <t>01010276</t>
  </si>
  <si>
    <t>01010275</t>
  </si>
  <si>
    <t>01010277</t>
  </si>
  <si>
    <t>01010278</t>
  </si>
  <si>
    <t>01010279</t>
  </si>
  <si>
    <t>01010281</t>
  </si>
  <si>
    <t>01025878</t>
  </si>
  <si>
    <t>01010192</t>
  </si>
  <si>
    <t>01010193</t>
  </si>
  <si>
    <t>01010194</t>
  </si>
  <si>
    <t>01010195</t>
  </si>
  <si>
    <t>01010196</t>
  </si>
  <si>
    <t>01025879</t>
  </si>
  <si>
    <t>01025880</t>
  </si>
  <si>
    <t>30005826</t>
  </si>
  <si>
    <t>30005827</t>
  </si>
  <si>
    <t>30005828</t>
  </si>
  <si>
    <t>30005829</t>
  </si>
  <si>
    <t>30005830</t>
  </si>
  <si>
    <t>01010299</t>
  </si>
  <si>
    <t>31000815</t>
  </si>
  <si>
    <t>31000813
31000814</t>
  </si>
  <si>
    <t>31000811
31000812</t>
  </si>
  <si>
    <t>ul. Igołomska (strona prawa)</t>
  </si>
  <si>
    <t xml:space="preserve">zielona ściana, szkło </t>
  </si>
  <si>
    <t>ul. Igołomska (strona lewa)</t>
  </si>
  <si>
    <t>rzeka Drwina</t>
  </si>
  <si>
    <t>ul. Kokotowska (strona prawa)</t>
  </si>
  <si>
    <t>ul. Kokotowska (strona lewa)</t>
  </si>
  <si>
    <t>zielona ściana, panele aluminiowe</t>
  </si>
  <si>
    <t>Strzelców (tymczasowow wyłączona z użytkowania)</t>
  </si>
  <si>
    <t>Basztowa</t>
  </si>
  <si>
    <t>beton</t>
  </si>
  <si>
    <t>RAZEM: 282 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</si>
</sst>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#,##0.000"/>
    <numFmt numFmtId="171" formatCode="[$-415]dddd\,\ d\ mmmm\ yyyy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00000\ _z_ł_-;\-* #,##0.000000\ _z_ł_-;_-* &quot;-&quot;??\ _z_ł_-;_-@_-"/>
    <numFmt numFmtId="175" formatCode="0.000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0"/>
    </font>
    <font>
      <b/>
      <sz val="10"/>
      <name val="Lato"/>
      <family val="2"/>
    </font>
    <font>
      <b/>
      <sz val="14"/>
      <name val="Lato"/>
      <family val="2"/>
    </font>
    <font>
      <b/>
      <sz val="12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b/>
      <vertAlign val="superscript"/>
      <sz val="10"/>
      <name val="Lato"/>
      <family val="2"/>
    </font>
    <font>
      <b/>
      <sz val="10"/>
      <color indexed="57"/>
      <name val="Lato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17" xfId="0" applyNumberFormat="1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6" fontId="7" fillId="0" borderId="17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166" fontId="4" fillId="35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7" fontId="7" fillId="0" borderId="17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14" fontId="7" fillId="0" borderId="14" xfId="0" applyNumberFormat="1" applyFont="1" applyBorder="1" applyAlignment="1">
      <alignment wrapText="1"/>
    </xf>
    <xf numFmtId="14" fontId="7" fillId="0" borderId="14" xfId="0" applyNumberFormat="1" applyFont="1" applyBorder="1" applyAlignment="1">
      <alignment/>
    </xf>
    <xf numFmtId="14" fontId="7" fillId="0" borderId="15" xfId="0" applyNumberFormat="1" applyFont="1" applyBorder="1" applyAlignment="1">
      <alignment/>
    </xf>
    <xf numFmtId="0" fontId="7" fillId="34" borderId="11" xfId="0" applyFont="1" applyFill="1" applyBorder="1" applyAlignment="1">
      <alignment/>
    </xf>
    <xf numFmtId="14" fontId="7" fillId="36" borderId="14" xfId="0" applyNumberFormat="1" applyFont="1" applyFill="1" applyBorder="1" applyAlignment="1">
      <alignment/>
    </xf>
    <xf numFmtId="2" fontId="7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4" xfId="42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14" fontId="7" fillId="0" borderId="20" xfId="0" applyNumberFormat="1" applyFont="1" applyBorder="1" applyAlignment="1">
      <alignment vertical="center" wrapText="1"/>
    </xf>
    <xf numFmtId="14" fontId="7" fillId="0" borderId="21" xfId="0" applyNumberFormat="1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2" fontId="7" fillId="0" borderId="14" xfId="42" applyNumberFormat="1" applyFont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8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4" fontId="7" fillId="34" borderId="14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vertical="center"/>
    </xf>
    <xf numFmtId="14" fontId="7" fillId="0" borderId="14" xfId="0" applyNumberFormat="1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7" fillId="0" borderId="15" xfId="0" applyNumberFormat="1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wrapText="1"/>
    </xf>
    <xf numFmtId="14" fontId="7" fillId="0" borderId="15" xfId="0" applyNumberFormat="1" applyFont="1" applyFill="1" applyBorder="1" applyAlignment="1">
      <alignment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11" fillId="0" borderId="14" xfId="51" applyNumberFormat="1" applyFont="1" applyFill="1" applyBorder="1" applyAlignment="1">
      <alignment vertical="center" wrapText="1"/>
      <protection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4" xfId="51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49" fontId="11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14" fontId="7" fillId="0" borderId="2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6"/>
  <sheetViews>
    <sheetView tabSelected="1" zoomScaleSheetLayoutView="100" zoomScalePageLayoutView="0" workbookViewId="0" topLeftCell="A1">
      <selection activeCell="K55" sqref="K55"/>
    </sheetView>
  </sheetViews>
  <sheetFormatPr defaultColWidth="9.00390625" defaultRowHeight="12.75"/>
  <cols>
    <col min="1" max="1" width="3.875" style="0" bestFit="1" customWidth="1"/>
    <col min="2" max="2" width="9.00390625" style="0" bestFit="1" customWidth="1"/>
    <col min="3" max="3" width="28.875" style="0" customWidth="1"/>
    <col min="4" max="4" width="16.75390625" style="0" customWidth="1"/>
    <col min="5" max="5" width="15.875" style="0" bestFit="1" customWidth="1"/>
    <col min="6" max="6" width="9.375" style="0" bestFit="1" customWidth="1"/>
    <col min="7" max="8" width="11.00390625" style="0" hidden="1" customWidth="1"/>
    <col min="9" max="9" width="11.00390625" style="0" bestFit="1" customWidth="1"/>
  </cols>
  <sheetData>
    <row r="1" spans="1:10" ht="18">
      <c r="A1" s="159" t="s">
        <v>384</v>
      </c>
      <c r="B1" s="159"/>
      <c r="C1" s="159"/>
      <c r="D1" s="159"/>
      <c r="E1" s="159"/>
      <c r="F1" s="159"/>
      <c r="G1" s="159"/>
      <c r="H1" s="8"/>
      <c r="I1" s="5"/>
      <c r="J1" s="5"/>
    </row>
    <row r="2" spans="1:8" ht="18">
      <c r="A2" s="159"/>
      <c r="B2" s="159"/>
      <c r="C2" s="159"/>
      <c r="D2" s="159"/>
      <c r="E2" s="159"/>
      <c r="F2" s="159"/>
      <c r="G2" s="159"/>
      <c r="H2" s="8"/>
    </row>
    <row r="3" spans="1:8" ht="15">
      <c r="A3" s="6"/>
      <c r="B3" s="6"/>
      <c r="C3" s="6"/>
      <c r="D3" s="6"/>
      <c r="E3" s="6"/>
      <c r="F3" s="6"/>
      <c r="G3" s="6"/>
      <c r="H3" s="6"/>
    </row>
    <row r="4" spans="1:6" ht="15">
      <c r="A4" s="3"/>
      <c r="B4" s="3"/>
      <c r="C4" s="3"/>
      <c r="D4" s="3"/>
      <c r="E4" s="3"/>
      <c r="F4" s="3"/>
    </row>
    <row r="5" spans="1:6" ht="16.5" thickBot="1">
      <c r="A5" s="2"/>
      <c r="B5" s="2"/>
      <c r="C5" s="1"/>
      <c r="D5" s="1"/>
      <c r="E5" s="1"/>
      <c r="F5" s="1"/>
    </row>
    <row r="6" spans="1:9" ht="38.25">
      <c r="A6" s="9" t="s">
        <v>0</v>
      </c>
      <c r="B6" s="10" t="s">
        <v>385</v>
      </c>
      <c r="C6" s="10" t="s">
        <v>1</v>
      </c>
      <c r="D6" s="10" t="s">
        <v>2</v>
      </c>
      <c r="E6" s="10" t="s">
        <v>240</v>
      </c>
      <c r="F6" s="10" t="s">
        <v>364</v>
      </c>
      <c r="G6" s="10" t="s">
        <v>348</v>
      </c>
      <c r="H6" s="10" t="s">
        <v>348</v>
      </c>
      <c r="I6" s="11" t="s">
        <v>348</v>
      </c>
    </row>
    <row r="7" spans="1:9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72">
        <v>6</v>
      </c>
      <c r="H7" s="72">
        <v>6</v>
      </c>
      <c r="I7" s="112">
        <v>7</v>
      </c>
    </row>
    <row r="8" spans="1:9" ht="15" customHeight="1">
      <c r="A8" s="160" t="s">
        <v>54</v>
      </c>
      <c r="B8" s="161"/>
      <c r="C8" s="161"/>
      <c r="D8" s="161"/>
      <c r="E8" s="161"/>
      <c r="F8" s="161"/>
      <c r="G8" s="161"/>
      <c r="H8" s="161"/>
      <c r="I8" s="162"/>
    </row>
    <row r="9" spans="1:9" ht="12.75">
      <c r="A9" s="156" t="s">
        <v>62</v>
      </c>
      <c r="B9" s="157"/>
      <c r="C9" s="157"/>
      <c r="D9" s="157"/>
      <c r="E9" s="157"/>
      <c r="F9" s="157"/>
      <c r="G9" s="157"/>
      <c r="H9" s="157"/>
      <c r="I9" s="158"/>
    </row>
    <row r="10" spans="1:9" ht="12.75">
      <c r="A10" s="128">
        <v>1</v>
      </c>
      <c r="B10" s="131" t="s">
        <v>387</v>
      </c>
      <c r="C10" s="15" t="s">
        <v>57</v>
      </c>
      <c r="D10" s="15" t="s">
        <v>3</v>
      </c>
      <c r="E10" s="15" t="s">
        <v>174</v>
      </c>
      <c r="F10" s="79">
        <v>16.4</v>
      </c>
      <c r="G10" s="73">
        <v>44360</v>
      </c>
      <c r="H10" s="111">
        <f aca="true" t="shared" si="0" ref="H10:I15">DATE(YEAR(G10)+1,MONTH(G10),DAY(G10))</f>
        <v>44725</v>
      </c>
      <c r="I10" s="92">
        <f t="shared" si="0"/>
        <v>45090</v>
      </c>
    </row>
    <row r="11" spans="1:9" ht="12.75">
      <c r="A11" s="128">
        <v>2</v>
      </c>
      <c r="B11" s="131" t="s">
        <v>388</v>
      </c>
      <c r="C11" s="15" t="s">
        <v>58</v>
      </c>
      <c r="D11" s="15" t="s">
        <v>3</v>
      </c>
      <c r="E11" s="15" t="s">
        <v>239</v>
      </c>
      <c r="F11" s="79">
        <v>19.5</v>
      </c>
      <c r="G11" s="74">
        <v>44360</v>
      </c>
      <c r="H11" s="111">
        <f t="shared" si="0"/>
        <v>44725</v>
      </c>
      <c r="I11" s="92">
        <f t="shared" si="0"/>
        <v>45090</v>
      </c>
    </row>
    <row r="12" spans="1:9" ht="12.75">
      <c r="A12" s="128">
        <v>3</v>
      </c>
      <c r="B12" s="131" t="s">
        <v>389</v>
      </c>
      <c r="C12" s="15" t="s">
        <v>8</v>
      </c>
      <c r="D12" s="15" t="s">
        <v>5</v>
      </c>
      <c r="E12" s="15" t="s">
        <v>191</v>
      </c>
      <c r="F12" s="79">
        <v>272.5</v>
      </c>
      <c r="G12" s="74">
        <v>44353</v>
      </c>
      <c r="H12" s="111">
        <f t="shared" si="0"/>
        <v>44718</v>
      </c>
      <c r="I12" s="92">
        <f t="shared" si="0"/>
        <v>45083</v>
      </c>
    </row>
    <row r="13" spans="1:9" ht="12.75">
      <c r="A13" s="128">
        <v>4</v>
      </c>
      <c r="B13" s="131" t="s">
        <v>390</v>
      </c>
      <c r="C13" s="15" t="s">
        <v>10</v>
      </c>
      <c r="D13" s="15" t="s">
        <v>14</v>
      </c>
      <c r="E13" s="15" t="s">
        <v>174</v>
      </c>
      <c r="F13" s="79">
        <v>20.4</v>
      </c>
      <c r="G13" s="74">
        <v>44316</v>
      </c>
      <c r="H13" s="111">
        <f t="shared" si="0"/>
        <v>44681</v>
      </c>
      <c r="I13" s="92">
        <f t="shared" si="0"/>
        <v>45046</v>
      </c>
    </row>
    <row r="14" spans="1:9" ht="12.75">
      <c r="A14" s="128">
        <v>5</v>
      </c>
      <c r="B14" s="131" t="s">
        <v>391</v>
      </c>
      <c r="C14" s="15" t="s">
        <v>12</v>
      </c>
      <c r="D14" s="15" t="s">
        <v>11</v>
      </c>
      <c r="E14" s="15" t="s">
        <v>174</v>
      </c>
      <c r="F14" s="79">
        <v>18</v>
      </c>
      <c r="G14" s="74">
        <v>44316</v>
      </c>
      <c r="H14" s="111">
        <f t="shared" si="0"/>
        <v>44681</v>
      </c>
      <c r="I14" s="92">
        <f t="shared" si="0"/>
        <v>45046</v>
      </c>
    </row>
    <row r="15" spans="1:9" ht="12.75">
      <c r="A15" s="128">
        <v>6</v>
      </c>
      <c r="B15" s="131" t="s">
        <v>392</v>
      </c>
      <c r="C15" s="15" t="s">
        <v>13</v>
      </c>
      <c r="D15" s="15" t="s">
        <v>11</v>
      </c>
      <c r="E15" s="15" t="s">
        <v>174</v>
      </c>
      <c r="F15" s="79">
        <v>18</v>
      </c>
      <c r="G15" s="74">
        <v>44316</v>
      </c>
      <c r="H15" s="111">
        <f t="shared" si="0"/>
        <v>44681</v>
      </c>
      <c r="I15" s="92">
        <f t="shared" si="0"/>
        <v>45046</v>
      </c>
    </row>
    <row r="16" spans="1:9" ht="12.75" customHeight="1">
      <c r="A16" s="150" t="s">
        <v>77</v>
      </c>
      <c r="B16" s="151"/>
      <c r="C16" s="151"/>
      <c r="D16" s="151"/>
      <c r="E16" s="151"/>
      <c r="F16" s="151"/>
      <c r="G16" s="151"/>
      <c r="H16" s="151"/>
      <c r="I16" s="152"/>
    </row>
    <row r="17" spans="1:9" ht="12.75">
      <c r="A17" s="128">
        <v>7</v>
      </c>
      <c r="B17" s="132" t="s">
        <v>394</v>
      </c>
      <c r="C17" s="15" t="s">
        <v>18</v>
      </c>
      <c r="D17" s="15" t="s">
        <v>19</v>
      </c>
      <c r="E17" s="15" t="s">
        <v>174</v>
      </c>
      <c r="F17" s="79">
        <v>8.1</v>
      </c>
      <c r="G17" s="74">
        <v>44330</v>
      </c>
      <c r="H17" s="111">
        <f aca="true" t="shared" si="1" ref="H17:I19">DATE(YEAR(G17)+1,MONTH(G17),DAY(G17))</f>
        <v>44695</v>
      </c>
      <c r="I17" s="92">
        <f t="shared" si="1"/>
        <v>45060</v>
      </c>
    </row>
    <row r="18" spans="1:9" ht="12.75">
      <c r="A18" s="128">
        <v>8</v>
      </c>
      <c r="B18" s="132" t="s">
        <v>396</v>
      </c>
      <c r="C18" s="15" t="s">
        <v>55</v>
      </c>
      <c r="D18" s="15" t="s">
        <v>11</v>
      </c>
      <c r="E18" s="15" t="s">
        <v>174</v>
      </c>
      <c r="F18" s="79">
        <v>18.6</v>
      </c>
      <c r="G18" s="74">
        <v>44348</v>
      </c>
      <c r="H18" s="111">
        <f t="shared" si="1"/>
        <v>44713</v>
      </c>
      <c r="I18" s="92">
        <f t="shared" si="1"/>
        <v>45078</v>
      </c>
    </row>
    <row r="19" spans="1:9" ht="12.75">
      <c r="A19" s="128">
        <v>9</v>
      </c>
      <c r="B19" s="132" t="s">
        <v>397</v>
      </c>
      <c r="C19" s="15" t="s">
        <v>56</v>
      </c>
      <c r="D19" s="15" t="s">
        <v>11</v>
      </c>
      <c r="E19" s="15" t="s">
        <v>174</v>
      </c>
      <c r="F19" s="79">
        <v>18.6</v>
      </c>
      <c r="G19" s="74">
        <v>44348</v>
      </c>
      <c r="H19" s="111">
        <f t="shared" si="1"/>
        <v>44713</v>
      </c>
      <c r="I19" s="92">
        <f t="shared" si="1"/>
        <v>45078</v>
      </c>
    </row>
    <row r="20" spans="1:9" ht="12.75" customHeight="1">
      <c r="A20" s="150" t="s">
        <v>63</v>
      </c>
      <c r="B20" s="151"/>
      <c r="C20" s="151"/>
      <c r="D20" s="151"/>
      <c r="E20" s="151"/>
      <c r="F20" s="151"/>
      <c r="G20" s="151"/>
      <c r="H20" s="151"/>
      <c r="I20" s="152"/>
    </row>
    <row r="21" spans="1:9" ht="12.75" customHeight="1">
      <c r="A21" s="128">
        <v>10</v>
      </c>
      <c r="B21" s="132" t="s">
        <v>393</v>
      </c>
      <c r="C21" s="15" t="s">
        <v>16</v>
      </c>
      <c r="D21" s="15" t="s">
        <v>17</v>
      </c>
      <c r="E21" s="15" t="s">
        <v>174</v>
      </c>
      <c r="F21" s="79">
        <v>20</v>
      </c>
      <c r="G21" s="74">
        <v>44383</v>
      </c>
      <c r="H21" s="111">
        <f>DATE(YEAR(G21)+1,MONTH(G21),DAY(G21))</f>
        <v>44748</v>
      </c>
      <c r="I21" s="92">
        <f>DATE(YEAR(H21)+1,MONTH(H21),DAY(H21))</f>
        <v>45113</v>
      </c>
    </row>
    <row r="22" spans="1:9" ht="12.75" customHeight="1">
      <c r="A22" s="128">
        <v>11</v>
      </c>
      <c r="B22" s="132" t="s">
        <v>395</v>
      </c>
      <c r="C22" s="15" t="s">
        <v>20</v>
      </c>
      <c r="D22" s="15" t="s">
        <v>5</v>
      </c>
      <c r="E22" s="15" t="s">
        <v>191</v>
      </c>
      <c r="F22" s="79">
        <v>281.2</v>
      </c>
      <c r="G22" s="74">
        <v>44359</v>
      </c>
      <c r="H22" s="111">
        <f>DATE(YEAR(G22)+1,MONTH(G22),DAY(G22))</f>
        <v>44724</v>
      </c>
      <c r="I22" s="92">
        <f>DATE(YEAR(H22)+1,MONTH(H22),DAY(H22))</f>
        <v>45089</v>
      </c>
    </row>
    <row r="23" spans="1:9" ht="12.75">
      <c r="A23" s="128">
        <v>12</v>
      </c>
      <c r="B23" s="132" t="s">
        <v>398</v>
      </c>
      <c r="C23" s="17" t="s">
        <v>15</v>
      </c>
      <c r="D23" s="17" t="s">
        <v>3</v>
      </c>
      <c r="E23" s="17" t="s">
        <v>174</v>
      </c>
      <c r="F23" s="80">
        <v>16.8</v>
      </c>
      <c r="G23" s="74">
        <v>44356</v>
      </c>
      <c r="H23" s="111">
        <f aca="true" t="shared" si="2" ref="H23:I57">DATE(YEAR(G23)+1,MONTH(G23),DAY(G23))</f>
        <v>44721</v>
      </c>
      <c r="I23" s="92">
        <f t="shared" si="2"/>
        <v>45086</v>
      </c>
    </row>
    <row r="24" spans="1:9" ht="12.75">
      <c r="A24" s="128">
        <v>13</v>
      </c>
      <c r="B24" s="132" t="s">
        <v>399</v>
      </c>
      <c r="C24" s="17" t="s">
        <v>4</v>
      </c>
      <c r="D24" s="17" t="s">
        <v>5</v>
      </c>
      <c r="E24" s="17" t="s">
        <v>191</v>
      </c>
      <c r="F24" s="80">
        <v>157.5</v>
      </c>
      <c r="G24" s="74">
        <v>44350</v>
      </c>
      <c r="H24" s="111">
        <f t="shared" si="2"/>
        <v>44715</v>
      </c>
      <c r="I24" s="92">
        <f t="shared" si="2"/>
        <v>45080</v>
      </c>
    </row>
    <row r="25" spans="1:9" ht="12.75">
      <c r="A25" s="128">
        <v>14</v>
      </c>
      <c r="B25" s="132" t="s">
        <v>400</v>
      </c>
      <c r="C25" s="17" t="s">
        <v>4</v>
      </c>
      <c r="D25" s="17" t="s">
        <v>6</v>
      </c>
      <c r="E25" s="17" t="s">
        <v>174</v>
      </c>
      <c r="F25" s="80">
        <v>21.4</v>
      </c>
      <c r="G25" s="74">
        <v>44356</v>
      </c>
      <c r="H25" s="111">
        <f t="shared" si="2"/>
        <v>44721</v>
      </c>
      <c r="I25" s="92">
        <f t="shared" si="2"/>
        <v>45086</v>
      </c>
    </row>
    <row r="26" spans="1:9" ht="12.75">
      <c r="A26" s="128">
        <v>15</v>
      </c>
      <c r="B26" s="132" t="s">
        <v>401</v>
      </c>
      <c r="C26" s="17" t="s">
        <v>7</v>
      </c>
      <c r="D26" s="17" t="s">
        <v>52</v>
      </c>
      <c r="E26" s="17" t="s">
        <v>174</v>
      </c>
      <c r="F26" s="80">
        <v>6.5</v>
      </c>
      <c r="G26" s="74">
        <v>44349</v>
      </c>
      <c r="H26" s="111">
        <f t="shared" si="2"/>
        <v>44714</v>
      </c>
      <c r="I26" s="92">
        <f t="shared" si="2"/>
        <v>45079</v>
      </c>
    </row>
    <row r="27" spans="1:9" ht="12.75">
      <c r="A27" s="128">
        <v>16</v>
      </c>
      <c r="B27" s="132" t="s">
        <v>402</v>
      </c>
      <c r="C27" s="15" t="s">
        <v>21</v>
      </c>
      <c r="D27" s="15" t="s">
        <v>3</v>
      </c>
      <c r="E27" s="15" t="s">
        <v>174</v>
      </c>
      <c r="F27" s="79">
        <v>19</v>
      </c>
      <c r="G27" s="74">
        <v>44363</v>
      </c>
      <c r="H27" s="111">
        <f t="shared" si="2"/>
        <v>44728</v>
      </c>
      <c r="I27" s="92">
        <f t="shared" si="2"/>
        <v>45093</v>
      </c>
    </row>
    <row r="28" spans="1:9" ht="12.75">
      <c r="A28" s="128">
        <v>17</v>
      </c>
      <c r="B28" s="132" t="s">
        <v>403</v>
      </c>
      <c r="C28" s="15" t="s">
        <v>22</v>
      </c>
      <c r="D28" s="15" t="s">
        <v>5</v>
      </c>
      <c r="E28" s="15" t="s">
        <v>191</v>
      </c>
      <c r="F28" s="79">
        <v>148.5</v>
      </c>
      <c r="G28" s="74">
        <v>44324</v>
      </c>
      <c r="H28" s="111">
        <f t="shared" si="2"/>
        <v>44689</v>
      </c>
      <c r="I28" s="92">
        <f t="shared" si="2"/>
        <v>45054</v>
      </c>
    </row>
    <row r="29" spans="1:9" ht="12.75">
      <c r="A29" s="128">
        <v>18</v>
      </c>
      <c r="B29" s="132" t="s">
        <v>404</v>
      </c>
      <c r="C29" s="15" t="s">
        <v>23</v>
      </c>
      <c r="D29" s="15" t="s">
        <v>5</v>
      </c>
      <c r="E29" s="15" t="s">
        <v>239</v>
      </c>
      <c r="F29" s="79">
        <v>230</v>
      </c>
      <c r="G29" s="74">
        <v>44360</v>
      </c>
      <c r="H29" s="111">
        <f t="shared" si="2"/>
        <v>44725</v>
      </c>
      <c r="I29" s="92">
        <f t="shared" si="2"/>
        <v>45090</v>
      </c>
    </row>
    <row r="30" spans="1:9" ht="12.75">
      <c r="A30" s="128">
        <v>19</v>
      </c>
      <c r="B30" s="132" t="s">
        <v>405</v>
      </c>
      <c r="C30" s="15" t="s">
        <v>24</v>
      </c>
      <c r="D30" s="15" t="s">
        <v>3</v>
      </c>
      <c r="E30" s="15" t="s">
        <v>174</v>
      </c>
      <c r="F30" s="79">
        <v>23.5</v>
      </c>
      <c r="G30" s="74">
        <v>44316</v>
      </c>
      <c r="H30" s="111">
        <f t="shared" si="2"/>
        <v>44681</v>
      </c>
      <c r="I30" s="92">
        <f t="shared" si="2"/>
        <v>45046</v>
      </c>
    </row>
    <row r="31" spans="1:9" ht="12.75">
      <c r="A31" s="128">
        <v>20</v>
      </c>
      <c r="B31" s="132" t="s">
        <v>406</v>
      </c>
      <c r="C31" s="15" t="s">
        <v>25</v>
      </c>
      <c r="D31" s="15" t="s">
        <v>3</v>
      </c>
      <c r="E31" s="15" t="s">
        <v>174</v>
      </c>
      <c r="F31" s="79">
        <v>23.5</v>
      </c>
      <c r="G31" s="74">
        <v>44316</v>
      </c>
      <c r="H31" s="111">
        <f t="shared" si="2"/>
        <v>44681</v>
      </c>
      <c r="I31" s="92">
        <f t="shared" si="2"/>
        <v>45046</v>
      </c>
    </row>
    <row r="32" spans="1:9" ht="12.75">
      <c r="A32" s="128">
        <v>21</v>
      </c>
      <c r="B32" s="132" t="s">
        <v>407</v>
      </c>
      <c r="C32" s="15" t="s">
        <v>26</v>
      </c>
      <c r="D32" s="15" t="s">
        <v>3</v>
      </c>
      <c r="E32" s="15" t="s">
        <v>239</v>
      </c>
      <c r="F32" s="79">
        <v>32.65</v>
      </c>
      <c r="G32" s="74">
        <v>44324</v>
      </c>
      <c r="H32" s="111">
        <f t="shared" si="2"/>
        <v>44689</v>
      </c>
      <c r="I32" s="92">
        <f t="shared" si="2"/>
        <v>45054</v>
      </c>
    </row>
    <row r="33" spans="1:9" ht="12.75">
      <c r="A33" s="128">
        <v>22</v>
      </c>
      <c r="B33" s="132" t="s">
        <v>408</v>
      </c>
      <c r="C33" s="15" t="s">
        <v>27</v>
      </c>
      <c r="D33" s="15" t="s">
        <v>3</v>
      </c>
      <c r="E33" s="15" t="s">
        <v>239</v>
      </c>
      <c r="F33" s="79">
        <v>32.65</v>
      </c>
      <c r="G33" s="74">
        <v>44324</v>
      </c>
      <c r="H33" s="111">
        <f t="shared" si="2"/>
        <v>44689</v>
      </c>
      <c r="I33" s="92">
        <f t="shared" si="2"/>
        <v>45054</v>
      </c>
    </row>
    <row r="34" spans="1:9" ht="12.75">
      <c r="A34" s="128">
        <v>23</v>
      </c>
      <c r="B34" s="132" t="s">
        <v>409</v>
      </c>
      <c r="C34" s="15" t="s">
        <v>28</v>
      </c>
      <c r="D34" s="15" t="s">
        <v>3</v>
      </c>
      <c r="E34" s="15" t="s">
        <v>239</v>
      </c>
      <c r="F34" s="79">
        <v>32.65</v>
      </c>
      <c r="G34" s="74">
        <v>44324</v>
      </c>
      <c r="H34" s="111">
        <f t="shared" si="2"/>
        <v>44689</v>
      </c>
      <c r="I34" s="92">
        <f t="shared" si="2"/>
        <v>45054</v>
      </c>
    </row>
    <row r="35" spans="1:9" ht="12.75">
      <c r="A35" s="128">
        <v>24</v>
      </c>
      <c r="B35" s="132" t="s">
        <v>410</v>
      </c>
      <c r="C35" s="15" t="s">
        <v>29</v>
      </c>
      <c r="D35" s="15" t="s">
        <v>19</v>
      </c>
      <c r="E35" s="15" t="s">
        <v>239</v>
      </c>
      <c r="F35" s="79">
        <v>19.46</v>
      </c>
      <c r="G35" s="74">
        <v>44342</v>
      </c>
      <c r="H35" s="111">
        <f t="shared" si="2"/>
        <v>44707</v>
      </c>
      <c r="I35" s="92">
        <f t="shared" si="2"/>
        <v>45072</v>
      </c>
    </row>
    <row r="36" spans="1:9" ht="12.75">
      <c r="A36" s="128">
        <v>25</v>
      </c>
      <c r="B36" s="132" t="s">
        <v>411</v>
      </c>
      <c r="C36" s="18" t="s">
        <v>30</v>
      </c>
      <c r="D36" s="18" t="s">
        <v>5</v>
      </c>
      <c r="E36" s="18" t="s">
        <v>191</v>
      </c>
      <c r="F36" s="81">
        <v>168</v>
      </c>
      <c r="G36" s="74">
        <v>44333</v>
      </c>
      <c r="H36" s="111">
        <f t="shared" si="2"/>
        <v>44698</v>
      </c>
      <c r="I36" s="92">
        <f t="shared" si="2"/>
        <v>45063</v>
      </c>
    </row>
    <row r="37" spans="1:9" ht="12.75">
      <c r="A37" s="128">
        <v>26</v>
      </c>
      <c r="B37" s="132" t="s">
        <v>412</v>
      </c>
      <c r="C37" s="15" t="s">
        <v>31</v>
      </c>
      <c r="D37" s="15" t="s">
        <v>17</v>
      </c>
      <c r="E37" s="15" t="s">
        <v>191</v>
      </c>
      <c r="F37" s="79">
        <v>25.3</v>
      </c>
      <c r="G37" s="74">
        <v>44363</v>
      </c>
      <c r="H37" s="111">
        <f t="shared" si="2"/>
        <v>44728</v>
      </c>
      <c r="I37" s="92">
        <f t="shared" si="2"/>
        <v>45093</v>
      </c>
    </row>
    <row r="38" spans="1:9" ht="12.75">
      <c r="A38" s="128">
        <v>27</v>
      </c>
      <c r="B38" s="132" t="s">
        <v>413</v>
      </c>
      <c r="C38" s="15" t="s">
        <v>32</v>
      </c>
      <c r="D38" s="15" t="s">
        <v>17</v>
      </c>
      <c r="E38" s="15" t="s">
        <v>191</v>
      </c>
      <c r="F38" s="79">
        <v>24.9</v>
      </c>
      <c r="G38" s="74">
        <v>44360</v>
      </c>
      <c r="H38" s="111">
        <f t="shared" si="2"/>
        <v>44725</v>
      </c>
      <c r="I38" s="92">
        <f t="shared" si="2"/>
        <v>45090</v>
      </c>
    </row>
    <row r="39" spans="1:9" ht="12.75">
      <c r="A39" s="128">
        <v>28</v>
      </c>
      <c r="B39" s="132" t="s">
        <v>414</v>
      </c>
      <c r="C39" s="15" t="s">
        <v>61</v>
      </c>
      <c r="D39" s="15" t="s">
        <v>33</v>
      </c>
      <c r="E39" s="15" t="s">
        <v>191</v>
      </c>
      <c r="F39" s="79">
        <v>9.3</v>
      </c>
      <c r="G39" s="74">
        <v>44360</v>
      </c>
      <c r="H39" s="111">
        <f t="shared" si="2"/>
        <v>44725</v>
      </c>
      <c r="I39" s="92">
        <f t="shared" si="2"/>
        <v>45090</v>
      </c>
    </row>
    <row r="40" spans="1:9" ht="12.75">
      <c r="A40" s="128">
        <v>29</v>
      </c>
      <c r="B40" s="132" t="s">
        <v>415</v>
      </c>
      <c r="C40" s="18" t="s">
        <v>34</v>
      </c>
      <c r="D40" s="18" t="s">
        <v>5</v>
      </c>
      <c r="E40" s="18" t="s">
        <v>239</v>
      </c>
      <c r="F40" s="81">
        <v>157.92</v>
      </c>
      <c r="G40" s="74">
        <v>44352</v>
      </c>
      <c r="H40" s="111">
        <f t="shared" si="2"/>
        <v>44717</v>
      </c>
      <c r="I40" s="92">
        <f t="shared" si="2"/>
        <v>45082</v>
      </c>
    </row>
    <row r="41" spans="1:9" ht="12.75">
      <c r="A41" s="128">
        <v>30</v>
      </c>
      <c r="B41" s="132" t="s">
        <v>416</v>
      </c>
      <c r="C41" s="15" t="s">
        <v>35</v>
      </c>
      <c r="D41" s="15" t="s">
        <v>36</v>
      </c>
      <c r="E41" s="15" t="s">
        <v>174</v>
      </c>
      <c r="F41" s="79">
        <v>10.97</v>
      </c>
      <c r="G41" s="74">
        <v>44332</v>
      </c>
      <c r="H41" s="111">
        <f t="shared" si="2"/>
        <v>44697</v>
      </c>
      <c r="I41" s="92">
        <f t="shared" si="2"/>
        <v>45062</v>
      </c>
    </row>
    <row r="42" spans="1:9" ht="12.75">
      <c r="A42" s="128">
        <v>31</v>
      </c>
      <c r="B42" s="132" t="s">
        <v>417</v>
      </c>
      <c r="C42" s="15" t="s">
        <v>37</v>
      </c>
      <c r="D42" s="15" t="s">
        <v>6</v>
      </c>
      <c r="E42" s="15" t="s">
        <v>191</v>
      </c>
      <c r="F42" s="79">
        <v>11.5</v>
      </c>
      <c r="G42" s="74">
        <v>44324</v>
      </c>
      <c r="H42" s="111">
        <f t="shared" si="2"/>
        <v>44689</v>
      </c>
      <c r="I42" s="92">
        <f t="shared" si="2"/>
        <v>45054</v>
      </c>
    </row>
    <row r="43" spans="1:9" ht="12.75">
      <c r="A43" s="128">
        <v>32</v>
      </c>
      <c r="B43" s="132" t="s">
        <v>418</v>
      </c>
      <c r="C43" s="18" t="s">
        <v>38</v>
      </c>
      <c r="D43" s="18" t="s">
        <v>528</v>
      </c>
      <c r="E43" s="18" t="s">
        <v>239</v>
      </c>
      <c r="F43" s="81">
        <v>16.05</v>
      </c>
      <c r="G43" s="74">
        <v>44325</v>
      </c>
      <c r="H43" s="111">
        <f t="shared" si="2"/>
        <v>44690</v>
      </c>
      <c r="I43" s="92">
        <f t="shared" si="2"/>
        <v>45055</v>
      </c>
    </row>
    <row r="44" spans="1:9" ht="12.75">
      <c r="A44" s="128">
        <v>33</v>
      </c>
      <c r="B44" s="132" t="s">
        <v>419</v>
      </c>
      <c r="C44" s="18" t="s">
        <v>39</v>
      </c>
      <c r="D44" s="18" t="s">
        <v>6</v>
      </c>
      <c r="E44" s="18" t="s">
        <v>239</v>
      </c>
      <c r="F44" s="81">
        <v>16.5</v>
      </c>
      <c r="G44" s="74">
        <v>44325</v>
      </c>
      <c r="H44" s="111">
        <f t="shared" si="2"/>
        <v>44690</v>
      </c>
      <c r="I44" s="92">
        <f t="shared" si="2"/>
        <v>45055</v>
      </c>
    </row>
    <row r="45" spans="1:9" ht="12.75">
      <c r="A45" s="128">
        <v>34</v>
      </c>
      <c r="B45" s="132" t="s">
        <v>420</v>
      </c>
      <c r="C45" s="18" t="s">
        <v>40</v>
      </c>
      <c r="D45" s="18" t="s">
        <v>6</v>
      </c>
      <c r="E45" s="18" t="s">
        <v>174</v>
      </c>
      <c r="F45" s="81">
        <v>15.4</v>
      </c>
      <c r="G45" s="74">
        <v>44325</v>
      </c>
      <c r="H45" s="111">
        <f t="shared" si="2"/>
        <v>44690</v>
      </c>
      <c r="I45" s="92">
        <f t="shared" si="2"/>
        <v>45055</v>
      </c>
    </row>
    <row r="46" spans="1:9" ht="12.75">
      <c r="A46" s="128">
        <v>35</v>
      </c>
      <c r="B46" s="132" t="s">
        <v>421</v>
      </c>
      <c r="C46" s="18" t="s">
        <v>41</v>
      </c>
      <c r="D46" s="18" t="s">
        <v>5</v>
      </c>
      <c r="E46" s="18" t="s">
        <v>239</v>
      </c>
      <c r="F46" s="81">
        <v>154</v>
      </c>
      <c r="G46" s="74">
        <v>44332</v>
      </c>
      <c r="H46" s="111">
        <f t="shared" si="2"/>
        <v>44697</v>
      </c>
      <c r="I46" s="92">
        <f t="shared" si="2"/>
        <v>45062</v>
      </c>
    </row>
    <row r="47" spans="1:9" ht="12.75">
      <c r="A47" s="128">
        <v>36</v>
      </c>
      <c r="B47" s="132" t="s">
        <v>422</v>
      </c>
      <c r="C47" s="18" t="s">
        <v>42</v>
      </c>
      <c r="D47" s="18" t="s">
        <v>5</v>
      </c>
      <c r="E47" s="18" t="s">
        <v>191</v>
      </c>
      <c r="F47" s="81">
        <v>147.5</v>
      </c>
      <c r="G47" s="74">
        <v>44332</v>
      </c>
      <c r="H47" s="111">
        <f t="shared" si="2"/>
        <v>44697</v>
      </c>
      <c r="I47" s="92">
        <f t="shared" si="2"/>
        <v>45062</v>
      </c>
    </row>
    <row r="48" spans="1:9" ht="12.75">
      <c r="A48" s="128">
        <v>37</v>
      </c>
      <c r="B48" s="132" t="s">
        <v>423</v>
      </c>
      <c r="C48" s="18" t="s">
        <v>43</v>
      </c>
      <c r="D48" s="18" t="s">
        <v>11</v>
      </c>
      <c r="E48" s="18" t="s">
        <v>174</v>
      </c>
      <c r="F48" s="81">
        <v>15.9</v>
      </c>
      <c r="G48" s="74">
        <v>44322</v>
      </c>
      <c r="H48" s="111">
        <f t="shared" si="2"/>
        <v>44687</v>
      </c>
      <c r="I48" s="92">
        <f t="shared" si="2"/>
        <v>45052</v>
      </c>
    </row>
    <row r="49" spans="1:9" ht="25.5">
      <c r="A49" s="128">
        <v>38</v>
      </c>
      <c r="B49" s="132" t="s">
        <v>424</v>
      </c>
      <c r="C49" s="19" t="s">
        <v>46</v>
      </c>
      <c r="D49" s="18" t="s">
        <v>11</v>
      </c>
      <c r="E49" s="18" t="s">
        <v>174</v>
      </c>
      <c r="F49" s="81">
        <v>17.4</v>
      </c>
      <c r="G49" s="74">
        <v>44355</v>
      </c>
      <c r="H49" s="111">
        <f t="shared" si="2"/>
        <v>44720</v>
      </c>
      <c r="I49" s="92">
        <f t="shared" si="2"/>
        <v>45085</v>
      </c>
    </row>
    <row r="50" spans="1:9" ht="25.5">
      <c r="A50" s="128">
        <v>39</v>
      </c>
      <c r="B50" s="132" t="s">
        <v>425</v>
      </c>
      <c r="C50" s="19" t="s">
        <v>47</v>
      </c>
      <c r="D50" s="18" t="s">
        <v>11</v>
      </c>
      <c r="E50" s="18" t="s">
        <v>174</v>
      </c>
      <c r="F50" s="81">
        <v>17.4</v>
      </c>
      <c r="G50" s="74">
        <v>44355</v>
      </c>
      <c r="H50" s="111">
        <f t="shared" si="2"/>
        <v>44720</v>
      </c>
      <c r="I50" s="92">
        <f t="shared" si="2"/>
        <v>45085</v>
      </c>
    </row>
    <row r="51" spans="1:9" ht="12.75">
      <c r="A51" s="128">
        <v>40</v>
      </c>
      <c r="B51" s="132" t="s">
        <v>426</v>
      </c>
      <c r="C51" s="19" t="s">
        <v>50</v>
      </c>
      <c r="D51" s="18" t="s">
        <v>11</v>
      </c>
      <c r="E51" s="18" t="s">
        <v>174</v>
      </c>
      <c r="F51" s="81">
        <v>17.4</v>
      </c>
      <c r="G51" s="74">
        <v>44355</v>
      </c>
      <c r="H51" s="111">
        <f t="shared" si="2"/>
        <v>44720</v>
      </c>
      <c r="I51" s="92">
        <f t="shared" si="2"/>
        <v>45085</v>
      </c>
    </row>
    <row r="52" spans="1:9" ht="25.5">
      <c r="A52" s="128">
        <v>41</v>
      </c>
      <c r="B52" s="132" t="s">
        <v>427</v>
      </c>
      <c r="C52" s="19" t="s">
        <v>48</v>
      </c>
      <c r="D52" s="18" t="s">
        <v>11</v>
      </c>
      <c r="E52" s="18" t="s">
        <v>174</v>
      </c>
      <c r="F52" s="81">
        <v>17.4</v>
      </c>
      <c r="G52" s="74">
        <v>44355</v>
      </c>
      <c r="H52" s="111">
        <f t="shared" si="2"/>
        <v>44720</v>
      </c>
      <c r="I52" s="92">
        <f t="shared" si="2"/>
        <v>45085</v>
      </c>
    </row>
    <row r="53" spans="1:9" ht="25.5">
      <c r="A53" s="128">
        <v>42</v>
      </c>
      <c r="B53" s="132" t="s">
        <v>428</v>
      </c>
      <c r="C53" s="19" t="s">
        <v>49</v>
      </c>
      <c r="D53" s="18" t="s">
        <v>11</v>
      </c>
      <c r="E53" s="18" t="s">
        <v>174</v>
      </c>
      <c r="F53" s="81">
        <v>17.4</v>
      </c>
      <c r="G53" s="74">
        <v>44355</v>
      </c>
      <c r="H53" s="111">
        <f t="shared" si="2"/>
        <v>44720</v>
      </c>
      <c r="I53" s="92">
        <f t="shared" si="2"/>
        <v>45085</v>
      </c>
    </row>
    <row r="54" spans="1:9" ht="12.75">
      <c r="A54" s="128">
        <v>43</v>
      </c>
      <c r="B54" s="132" t="s">
        <v>429</v>
      </c>
      <c r="C54" s="19" t="s">
        <v>44</v>
      </c>
      <c r="D54" s="18" t="s">
        <v>5</v>
      </c>
      <c r="E54" s="18" t="s">
        <v>191</v>
      </c>
      <c r="F54" s="81">
        <v>335.37</v>
      </c>
      <c r="G54" s="74">
        <v>44335</v>
      </c>
      <c r="H54" s="111">
        <f t="shared" si="2"/>
        <v>44700</v>
      </c>
      <c r="I54" s="92">
        <f t="shared" si="2"/>
        <v>45065</v>
      </c>
    </row>
    <row r="55" spans="1:9" ht="12.75">
      <c r="A55" s="128">
        <v>44</v>
      </c>
      <c r="B55" s="132" t="s">
        <v>430</v>
      </c>
      <c r="C55" s="19" t="s">
        <v>45</v>
      </c>
      <c r="D55" s="18" t="s">
        <v>11</v>
      </c>
      <c r="E55" s="18" t="s">
        <v>239</v>
      </c>
      <c r="F55" s="81">
        <v>37.58</v>
      </c>
      <c r="G55" s="74">
        <v>44328</v>
      </c>
      <c r="H55" s="111">
        <f t="shared" si="2"/>
        <v>44693</v>
      </c>
      <c r="I55" s="92">
        <f t="shared" si="2"/>
        <v>45058</v>
      </c>
    </row>
    <row r="56" spans="1:9" ht="12.75">
      <c r="A56" s="128">
        <v>45</v>
      </c>
      <c r="B56" s="132" t="s">
        <v>431</v>
      </c>
      <c r="C56" s="19" t="s">
        <v>60</v>
      </c>
      <c r="D56" s="18" t="s">
        <v>19</v>
      </c>
      <c r="E56" s="18" t="s">
        <v>191</v>
      </c>
      <c r="F56" s="81">
        <v>7.2</v>
      </c>
      <c r="G56" s="74">
        <v>44342</v>
      </c>
      <c r="H56" s="111">
        <f t="shared" si="2"/>
        <v>44707</v>
      </c>
      <c r="I56" s="92">
        <f t="shared" si="2"/>
        <v>45072</v>
      </c>
    </row>
    <row r="57" spans="1:9" ht="26.25" thickBot="1">
      <c r="A57" s="114">
        <v>46</v>
      </c>
      <c r="B57" s="134" t="s">
        <v>432</v>
      </c>
      <c r="C57" s="20" t="s">
        <v>59</v>
      </c>
      <c r="D57" s="21" t="s">
        <v>53</v>
      </c>
      <c r="E57" s="20" t="s">
        <v>239</v>
      </c>
      <c r="F57" s="87">
        <v>38</v>
      </c>
      <c r="G57" s="110">
        <v>44333</v>
      </c>
      <c r="H57" s="113">
        <f t="shared" si="2"/>
        <v>44698</v>
      </c>
      <c r="I57" s="93">
        <f t="shared" si="2"/>
        <v>45063</v>
      </c>
    </row>
    <row r="58" spans="1:8" s="7" customFormat="1" ht="13.5" thickBot="1">
      <c r="A58" s="22"/>
      <c r="B58" s="22"/>
      <c r="C58" s="23"/>
      <c r="D58" s="24"/>
      <c r="E58" s="23"/>
      <c r="F58" s="25"/>
      <c r="G58" s="26"/>
      <c r="H58" s="71"/>
    </row>
    <row r="59" spans="1:9" ht="12.75" customHeight="1">
      <c r="A59" s="153" t="s">
        <v>292</v>
      </c>
      <c r="B59" s="154"/>
      <c r="C59" s="154"/>
      <c r="D59" s="154"/>
      <c r="E59" s="154"/>
      <c r="F59" s="154"/>
      <c r="G59" s="154"/>
      <c r="H59" s="154"/>
      <c r="I59" s="155"/>
    </row>
    <row r="60" spans="1:9" ht="12.75">
      <c r="A60" s="156" t="s">
        <v>62</v>
      </c>
      <c r="B60" s="157"/>
      <c r="C60" s="157"/>
      <c r="D60" s="157"/>
      <c r="E60" s="157"/>
      <c r="F60" s="157"/>
      <c r="G60" s="157"/>
      <c r="H60" s="157"/>
      <c r="I60" s="158"/>
    </row>
    <row r="61" spans="1:9" ht="12.75">
      <c r="A61" s="128">
        <v>1</v>
      </c>
      <c r="B61" s="131" t="s">
        <v>433</v>
      </c>
      <c r="C61" s="15" t="s">
        <v>64</v>
      </c>
      <c r="D61" s="15" t="s">
        <v>338</v>
      </c>
      <c r="E61" s="15" t="s">
        <v>174</v>
      </c>
      <c r="F61" s="79">
        <v>242</v>
      </c>
      <c r="G61" s="74">
        <v>44345</v>
      </c>
      <c r="H61" s="111">
        <f>DATE(YEAR(G61)+1,MONTH(G61),DAY(G61))</f>
        <v>44710</v>
      </c>
      <c r="I61" s="92">
        <f>DATE(YEAR(H61)+1,MONTH(H61),DAY(H61))</f>
        <v>45075</v>
      </c>
    </row>
    <row r="62" spans="1:9" ht="12.75" customHeight="1">
      <c r="A62" s="150" t="s">
        <v>63</v>
      </c>
      <c r="B62" s="151"/>
      <c r="C62" s="151"/>
      <c r="D62" s="151"/>
      <c r="E62" s="151"/>
      <c r="F62" s="151"/>
      <c r="G62" s="151"/>
      <c r="H62" s="151"/>
      <c r="I62" s="152"/>
    </row>
    <row r="63" spans="1:9" ht="12.75">
      <c r="A63" s="128">
        <v>2</v>
      </c>
      <c r="B63" s="132" t="s">
        <v>434</v>
      </c>
      <c r="C63" s="15" t="s">
        <v>66</v>
      </c>
      <c r="D63" s="15" t="s">
        <v>65</v>
      </c>
      <c r="E63" s="15" t="s">
        <v>191</v>
      </c>
      <c r="F63" s="79">
        <v>19.5</v>
      </c>
      <c r="G63" s="74">
        <v>44327</v>
      </c>
      <c r="H63" s="111">
        <f aca="true" t="shared" si="3" ref="H63:I66">DATE(YEAR(G63)+1,MONTH(G63),DAY(G63))</f>
        <v>44692</v>
      </c>
      <c r="I63" s="92">
        <f t="shared" si="3"/>
        <v>45057</v>
      </c>
    </row>
    <row r="64" spans="1:9" ht="12.75">
      <c r="A64" s="128">
        <v>3</v>
      </c>
      <c r="B64" s="132" t="s">
        <v>435</v>
      </c>
      <c r="C64" s="15" t="s">
        <v>67</v>
      </c>
      <c r="D64" s="15" t="s">
        <v>68</v>
      </c>
      <c r="E64" s="15" t="s">
        <v>241</v>
      </c>
      <c r="F64" s="79">
        <v>10.9</v>
      </c>
      <c r="G64" s="74">
        <v>44360</v>
      </c>
      <c r="H64" s="111">
        <f t="shared" si="3"/>
        <v>44725</v>
      </c>
      <c r="I64" s="92">
        <f t="shared" si="3"/>
        <v>45090</v>
      </c>
    </row>
    <row r="65" spans="1:9" ht="12.75">
      <c r="A65" s="128">
        <v>4</v>
      </c>
      <c r="B65" s="116" t="s">
        <v>437</v>
      </c>
      <c r="C65" s="15" t="s">
        <v>80</v>
      </c>
      <c r="D65" s="15" t="s">
        <v>80</v>
      </c>
      <c r="E65" s="15" t="s">
        <v>191</v>
      </c>
      <c r="F65" s="79">
        <v>124.9</v>
      </c>
      <c r="G65" s="74">
        <v>44316</v>
      </c>
      <c r="H65" s="111">
        <f t="shared" si="3"/>
        <v>44681</v>
      </c>
      <c r="I65" s="92">
        <f t="shared" si="3"/>
        <v>45046</v>
      </c>
    </row>
    <row r="66" spans="1:9" ht="38.25">
      <c r="A66" s="128">
        <v>5</v>
      </c>
      <c r="B66" s="132" t="s">
        <v>436</v>
      </c>
      <c r="C66" s="15" t="s">
        <v>359</v>
      </c>
      <c r="D66" s="15" t="s">
        <v>360</v>
      </c>
      <c r="E66" s="15" t="s">
        <v>184</v>
      </c>
      <c r="F66" s="79">
        <v>408.42</v>
      </c>
      <c r="G66" s="141">
        <v>44377</v>
      </c>
      <c r="H66" s="111">
        <f t="shared" si="3"/>
        <v>44742</v>
      </c>
      <c r="I66" s="92">
        <f t="shared" si="3"/>
        <v>45107</v>
      </c>
    </row>
    <row r="67" spans="1:9" ht="12.75">
      <c r="A67" s="128">
        <v>6</v>
      </c>
      <c r="B67" s="148" t="s">
        <v>437</v>
      </c>
      <c r="C67" s="15" t="s">
        <v>29</v>
      </c>
      <c r="D67" s="15" t="s">
        <v>19</v>
      </c>
      <c r="E67" s="15" t="s">
        <v>239</v>
      </c>
      <c r="F67" s="79">
        <v>19.55</v>
      </c>
      <c r="G67" s="141"/>
      <c r="H67" s="111"/>
      <c r="I67" s="92">
        <v>45072</v>
      </c>
    </row>
    <row r="68" spans="1:9" ht="26.25" thickBot="1">
      <c r="A68" s="114">
        <v>7</v>
      </c>
      <c r="B68" s="149" t="s">
        <v>437</v>
      </c>
      <c r="C68" s="29" t="s">
        <v>532</v>
      </c>
      <c r="D68" s="29" t="s">
        <v>19</v>
      </c>
      <c r="E68" s="29" t="s">
        <v>239</v>
      </c>
      <c r="F68" s="87">
        <v>17</v>
      </c>
      <c r="G68" s="110"/>
      <c r="H68" s="113"/>
      <c r="I68" s="93">
        <v>45072</v>
      </c>
    </row>
    <row r="69" spans="1:8" ht="13.5" thickBot="1">
      <c r="A69" s="30"/>
      <c r="B69" s="30"/>
      <c r="C69" s="31"/>
      <c r="D69" s="31"/>
      <c r="E69" s="31"/>
      <c r="F69" s="30"/>
      <c r="G69" s="32"/>
      <c r="H69" s="70"/>
    </row>
    <row r="70" spans="1:9" ht="12.75" customHeight="1">
      <c r="A70" s="153" t="s">
        <v>69</v>
      </c>
      <c r="B70" s="154"/>
      <c r="C70" s="154"/>
      <c r="D70" s="154"/>
      <c r="E70" s="154"/>
      <c r="F70" s="154"/>
      <c r="G70" s="154"/>
      <c r="H70" s="154"/>
      <c r="I70" s="155"/>
    </row>
    <row r="71" spans="1:9" ht="12.75">
      <c r="A71" s="156" t="s">
        <v>62</v>
      </c>
      <c r="B71" s="157"/>
      <c r="C71" s="157"/>
      <c r="D71" s="157"/>
      <c r="E71" s="157"/>
      <c r="F71" s="157"/>
      <c r="G71" s="157"/>
      <c r="H71" s="157"/>
      <c r="I71" s="158"/>
    </row>
    <row r="72" spans="1:9" ht="12.75">
      <c r="A72" s="128">
        <v>1</v>
      </c>
      <c r="B72" s="131" t="s">
        <v>438</v>
      </c>
      <c r="C72" s="33" t="s">
        <v>70</v>
      </c>
      <c r="D72" s="33" t="s">
        <v>15</v>
      </c>
      <c r="E72" s="33" t="s">
        <v>239</v>
      </c>
      <c r="F72" s="81">
        <v>175.4</v>
      </c>
      <c r="G72" s="74">
        <v>44375</v>
      </c>
      <c r="H72" s="111">
        <f aca="true" t="shared" si="4" ref="H72:I78">DATE(YEAR(G72)+1,MONTH(G72),DAY(G72))</f>
        <v>44740</v>
      </c>
      <c r="I72" s="92">
        <f t="shared" si="4"/>
        <v>45105</v>
      </c>
    </row>
    <row r="73" spans="1:9" ht="25.5">
      <c r="A73" s="128">
        <v>2</v>
      </c>
      <c r="B73" s="131" t="s">
        <v>439</v>
      </c>
      <c r="C73" s="15" t="s">
        <v>71</v>
      </c>
      <c r="D73" s="33" t="s">
        <v>72</v>
      </c>
      <c r="E73" s="33" t="s">
        <v>239</v>
      </c>
      <c r="F73" s="81">
        <v>116.5</v>
      </c>
      <c r="G73" s="74">
        <v>44375</v>
      </c>
      <c r="H73" s="111">
        <f t="shared" si="4"/>
        <v>44740</v>
      </c>
      <c r="I73" s="92">
        <f t="shared" si="4"/>
        <v>45105</v>
      </c>
    </row>
    <row r="74" spans="1:9" ht="38.25">
      <c r="A74" s="128">
        <v>3</v>
      </c>
      <c r="B74" s="131" t="s">
        <v>440</v>
      </c>
      <c r="C74" s="15" t="s">
        <v>73</v>
      </c>
      <c r="D74" s="33" t="s">
        <v>72</v>
      </c>
      <c r="E74" s="33" t="s">
        <v>239</v>
      </c>
      <c r="F74" s="81">
        <v>116.5</v>
      </c>
      <c r="G74" s="74">
        <v>44375</v>
      </c>
      <c r="H74" s="111">
        <f t="shared" si="4"/>
        <v>44740</v>
      </c>
      <c r="I74" s="92">
        <f t="shared" si="4"/>
        <v>45105</v>
      </c>
    </row>
    <row r="75" spans="1:9" ht="12.75">
      <c r="A75" s="128">
        <v>4</v>
      </c>
      <c r="B75" s="131" t="s">
        <v>444</v>
      </c>
      <c r="C75" s="15" t="s">
        <v>74</v>
      </c>
      <c r="D75" s="15" t="s">
        <v>75</v>
      </c>
      <c r="E75" s="15" t="s">
        <v>174</v>
      </c>
      <c r="F75" s="79">
        <v>13.5</v>
      </c>
      <c r="G75" s="74">
        <v>44323</v>
      </c>
      <c r="H75" s="111">
        <f t="shared" si="4"/>
        <v>44688</v>
      </c>
      <c r="I75" s="92">
        <f t="shared" si="4"/>
        <v>45053</v>
      </c>
    </row>
    <row r="76" spans="1:9" ht="12.75">
      <c r="A76" s="128">
        <v>5</v>
      </c>
      <c r="B76" s="131" t="s">
        <v>442</v>
      </c>
      <c r="C76" s="15" t="s">
        <v>57</v>
      </c>
      <c r="D76" s="15" t="s">
        <v>76</v>
      </c>
      <c r="E76" s="15" t="s">
        <v>239</v>
      </c>
      <c r="F76" s="79">
        <v>65</v>
      </c>
      <c r="G76" s="74">
        <v>44370</v>
      </c>
      <c r="H76" s="111">
        <f t="shared" si="4"/>
        <v>44735</v>
      </c>
      <c r="I76" s="92">
        <f t="shared" si="4"/>
        <v>45100</v>
      </c>
    </row>
    <row r="77" spans="1:9" ht="12.75">
      <c r="A77" s="128">
        <v>6</v>
      </c>
      <c r="B77" s="131" t="s">
        <v>443</v>
      </c>
      <c r="C77" s="15" t="s">
        <v>58</v>
      </c>
      <c r="D77" s="15" t="s">
        <v>76</v>
      </c>
      <c r="E77" s="15" t="s">
        <v>239</v>
      </c>
      <c r="F77" s="79">
        <v>65</v>
      </c>
      <c r="G77" s="74">
        <v>44370</v>
      </c>
      <c r="H77" s="111">
        <f t="shared" si="4"/>
        <v>44735</v>
      </c>
      <c r="I77" s="92">
        <f t="shared" si="4"/>
        <v>45100</v>
      </c>
    </row>
    <row r="78" spans="1:9" ht="25.5">
      <c r="A78" s="128">
        <v>7</v>
      </c>
      <c r="B78" s="131" t="s">
        <v>441</v>
      </c>
      <c r="C78" s="15" t="s">
        <v>231</v>
      </c>
      <c r="D78" s="15" t="s">
        <v>232</v>
      </c>
      <c r="E78" s="15" t="s">
        <v>239</v>
      </c>
      <c r="F78" s="79">
        <v>426</v>
      </c>
      <c r="G78" s="74">
        <v>44373</v>
      </c>
      <c r="H78" s="111">
        <f t="shared" si="4"/>
        <v>44738</v>
      </c>
      <c r="I78" s="92">
        <f t="shared" si="4"/>
        <v>45103</v>
      </c>
    </row>
    <row r="79" spans="1:9" ht="12.75" customHeight="1">
      <c r="A79" s="150" t="s">
        <v>77</v>
      </c>
      <c r="B79" s="151"/>
      <c r="C79" s="151"/>
      <c r="D79" s="151"/>
      <c r="E79" s="151"/>
      <c r="F79" s="151"/>
      <c r="G79" s="151"/>
      <c r="H79" s="151"/>
      <c r="I79" s="152"/>
    </row>
    <row r="80" spans="1:9" ht="12.75">
      <c r="A80" s="128">
        <v>8</v>
      </c>
      <c r="B80" s="132" t="s">
        <v>446</v>
      </c>
      <c r="C80" s="15" t="s">
        <v>78</v>
      </c>
      <c r="D80" s="15" t="s">
        <v>75</v>
      </c>
      <c r="E80" s="15" t="s">
        <v>174</v>
      </c>
      <c r="F80" s="79">
        <v>25.4</v>
      </c>
      <c r="G80" s="74">
        <v>44373</v>
      </c>
      <c r="H80" s="111">
        <f aca="true" t="shared" si="5" ref="H80:I84">DATE(YEAR(G80)+1,MONTH(G80),DAY(G80))</f>
        <v>44738</v>
      </c>
      <c r="I80" s="92">
        <f t="shared" si="5"/>
        <v>45103</v>
      </c>
    </row>
    <row r="81" spans="1:9" ht="12.75">
      <c r="A81" s="128">
        <v>9</v>
      </c>
      <c r="B81" s="132" t="s">
        <v>453</v>
      </c>
      <c r="C81" s="15" t="s">
        <v>83</v>
      </c>
      <c r="D81" s="15" t="s">
        <v>75</v>
      </c>
      <c r="E81" s="15" t="s">
        <v>174</v>
      </c>
      <c r="F81" s="79">
        <v>33.2</v>
      </c>
      <c r="G81" s="74">
        <v>44341</v>
      </c>
      <c r="H81" s="111">
        <f t="shared" si="5"/>
        <v>44706</v>
      </c>
      <c r="I81" s="92">
        <f t="shared" si="5"/>
        <v>45071</v>
      </c>
    </row>
    <row r="82" spans="1:9" ht="12.75">
      <c r="A82" s="128">
        <v>10</v>
      </c>
      <c r="B82" s="132" t="s">
        <v>452</v>
      </c>
      <c r="C82" s="15" t="s">
        <v>83</v>
      </c>
      <c r="D82" s="15" t="s">
        <v>84</v>
      </c>
      <c r="E82" s="15" t="s">
        <v>174</v>
      </c>
      <c r="F82" s="79">
        <v>22.2</v>
      </c>
      <c r="G82" s="74">
        <v>44341</v>
      </c>
      <c r="H82" s="111">
        <f t="shared" si="5"/>
        <v>44706</v>
      </c>
      <c r="I82" s="92">
        <f t="shared" si="5"/>
        <v>45071</v>
      </c>
    </row>
    <row r="83" spans="1:9" ht="25.5">
      <c r="A83" s="128">
        <v>11</v>
      </c>
      <c r="B83" s="116">
        <v>1010290</v>
      </c>
      <c r="C83" s="15" t="s">
        <v>85</v>
      </c>
      <c r="D83" s="15" t="s">
        <v>84</v>
      </c>
      <c r="E83" s="15" t="s">
        <v>174</v>
      </c>
      <c r="F83" s="79">
        <v>39.6</v>
      </c>
      <c r="G83" s="74">
        <v>44341</v>
      </c>
      <c r="H83" s="111">
        <f t="shared" si="5"/>
        <v>44706</v>
      </c>
      <c r="I83" s="92">
        <f t="shared" si="5"/>
        <v>45071</v>
      </c>
    </row>
    <row r="84" spans="1:9" ht="25.5">
      <c r="A84" s="128">
        <v>12</v>
      </c>
      <c r="B84" s="132" t="s">
        <v>451</v>
      </c>
      <c r="C84" s="15" t="s">
        <v>85</v>
      </c>
      <c r="D84" s="15" t="s">
        <v>75</v>
      </c>
      <c r="E84" s="15" t="s">
        <v>191</v>
      </c>
      <c r="F84" s="79">
        <v>38</v>
      </c>
      <c r="G84" s="74">
        <v>44341</v>
      </c>
      <c r="H84" s="111">
        <f t="shared" si="5"/>
        <v>44706</v>
      </c>
      <c r="I84" s="92">
        <f t="shared" si="5"/>
        <v>45071</v>
      </c>
    </row>
    <row r="85" spans="1:9" ht="12.75" customHeight="1">
      <c r="A85" s="150" t="s">
        <v>63</v>
      </c>
      <c r="B85" s="151"/>
      <c r="C85" s="151"/>
      <c r="D85" s="151"/>
      <c r="E85" s="151"/>
      <c r="F85" s="151"/>
      <c r="G85" s="151"/>
      <c r="H85" s="151"/>
      <c r="I85" s="152"/>
    </row>
    <row r="86" spans="1:9" ht="12.75" customHeight="1">
      <c r="A86" s="128">
        <v>13</v>
      </c>
      <c r="B86" s="131" t="s">
        <v>445</v>
      </c>
      <c r="C86" s="18" t="s">
        <v>309</v>
      </c>
      <c r="D86" s="18" t="s">
        <v>121</v>
      </c>
      <c r="E86" s="18" t="s">
        <v>239</v>
      </c>
      <c r="F86" s="81">
        <v>104</v>
      </c>
      <c r="G86" s="74">
        <v>44370</v>
      </c>
      <c r="H86" s="111">
        <f aca="true" t="shared" si="6" ref="H86:H92">DATE(YEAR(G86)+1,MONTH(G86),DAY(G86))</f>
        <v>44735</v>
      </c>
      <c r="I86" s="92">
        <f aca="true" t="shared" si="7" ref="I86:I92">DATE(YEAR(H86)+1,MONTH(H86),DAY(H86))</f>
        <v>45100</v>
      </c>
    </row>
    <row r="87" spans="1:9" ht="12.75" customHeight="1">
      <c r="A87" s="128">
        <v>14</v>
      </c>
      <c r="B87" s="132" t="s">
        <v>447</v>
      </c>
      <c r="C87" s="15" t="s">
        <v>79</v>
      </c>
      <c r="D87" s="15" t="s">
        <v>80</v>
      </c>
      <c r="E87" s="15" t="s">
        <v>239</v>
      </c>
      <c r="F87" s="79">
        <v>60</v>
      </c>
      <c r="G87" s="74">
        <v>44326</v>
      </c>
      <c r="H87" s="111">
        <f t="shared" si="6"/>
        <v>44691</v>
      </c>
      <c r="I87" s="92">
        <f t="shared" si="7"/>
        <v>45056</v>
      </c>
    </row>
    <row r="88" spans="1:9" ht="12.75" customHeight="1">
      <c r="A88" s="128">
        <v>15</v>
      </c>
      <c r="B88" s="132" t="s">
        <v>448</v>
      </c>
      <c r="C88" s="15" t="s">
        <v>79</v>
      </c>
      <c r="D88" s="15" t="s">
        <v>81</v>
      </c>
      <c r="E88" s="15" t="s">
        <v>239</v>
      </c>
      <c r="F88" s="79">
        <v>73.7</v>
      </c>
      <c r="G88" s="74">
        <v>44326</v>
      </c>
      <c r="H88" s="111">
        <f t="shared" si="6"/>
        <v>44691</v>
      </c>
      <c r="I88" s="92">
        <f t="shared" si="7"/>
        <v>45056</v>
      </c>
    </row>
    <row r="89" spans="1:9" ht="12.75" customHeight="1">
      <c r="A89" s="128">
        <v>16</v>
      </c>
      <c r="B89" s="132" t="s">
        <v>449</v>
      </c>
      <c r="C89" s="15" t="s">
        <v>20</v>
      </c>
      <c r="D89" s="15" t="s">
        <v>75</v>
      </c>
      <c r="E89" s="15" t="s">
        <v>174</v>
      </c>
      <c r="F89" s="79">
        <v>7.7</v>
      </c>
      <c r="G89" s="74">
        <v>44363</v>
      </c>
      <c r="H89" s="111">
        <f t="shared" si="6"/>
        <v>44728</v>
      </c>
      <c r="I89" s="92">
        <f t="shared" si="7"/>
        <v>45093</v>
      </c>
    </row>
    <row r="90" spans="1:9" ht="12.75" customHeight="1">
      <c r="A90" s="128">
        <v>17</v>
      </c>
      <c r="B90" s="132" t="s">
        <v>450</v>
      </c>
      <c r="C90" s="15" t="s">
        <v>20</v>
      </c>
      <c r="D90" s="15" t="s">
        <v>82</v>
      </c>
      <c r="E90" s="15" t="s">
        <v>174</v>
      </c>
      <c r="F90" s="79">
        <v>10.5</v>
      </c>
      <c r="G90" s="74">
        <v>44372</v>
      </c>
      <c r="H90" s="111">
        <f t="shared" si="6"/>
        <v>44737</v>
      </c>
      <c r="I90" s="92">
        <f t="shared" si="7"/>
        <v>45102</v>
      </c>
    </row>
    <row r="91" spans="1:9" ht="12.75" customHeight="1">
      <c r="A91" s="128">
        <v>18</v>
      </c>
      <c r="B91" s="132" t="s">
        <v>454</v>
      </c>
      <c r="C91" s="15" t="s">
        <v>233</v>
      </c>
      <c r="D91" s="15" t="s">
        <v>234</v>
      </c>
      <c r="E91" s="15" t="s">
        <v>174</v>
      </c>
      <c r="F91" s="79">
        <v>116.6</v>
      </c>
      <c r="G91" s="74">
        <v>44349</v>
      </c>
      <c r="H91" s="111">
        <f t="shared" si="6"/>
        <v>44714</v>
      </c>
      <c r="I91" s="92">
        <f t="shared" si="7"/>
        <v>45079</v>
      </c>
    </row>
    <row r="92" spans="1:9" ht="12.75" customHeight="1">
      <c r="A92" s="128">
        <v>19</v>
      </c>
      <c r="B92" s="132" t="s">
        <v>455</v>
      </c>
      <c r="C92" s="15" t="s">
        <v>238</v>
      </c>
      <c r="D92" s="15" t="s">
        <v>235</v>
      </c>
      <c r="E92" s="15" t="s">
        <v>174</v>
      </c>
      <c r="F92" s="79">
        <v>116.6</v>
      </c>
      <c r="G92" s="74">
        <v>44349</v>
      </c>
      <c r="H92" s="111">
        <f t="shared" si="6"/>
        <v>44714</v>
      </c>
      <c r="I92" s="92">
        <f t="shared" si="7"/>
        <v>45079</v>
      </c>
    </row>
    <row r="93" spans="1:9" ht="38.25">
      <c r="A93" s="128">
        <v>20</v>
      </c>
      <c r="B93" s="132" t="s">
        <v>456</v>
      </c>
      <c r="C93" s="15" t="s">
        <v>15</v>
      </c>
      <c r="D93" s="15" t="s">
        <v>86</v>
      </c>
      <c r="E93" s="15" t="s">
        <v>191</v>
      </c>
      <c r="F93" s="79">
        <v>230</v>
      </c>
      <c r="G93" s="74">
        <v>44357</v>
      </c>
      <c r="H93" s="111">
        <f aca="true" t="shared" si="8" ref="H93:I130">DATE(YEAR(G93)+1,MONTH(G93),DAY(G93))</f>
        <v>44722</v>
      </c>
      <c r="I93" s="92">
        <f t="shared" si="8"/>
        <v>45087</v>
      </c>
    </row>
    <row r="94" spans="1:9" ht="12.75">
      <c r="A94" s="128">
        <v>21</v>
      </c>
      <c r="B94" s="132" t="s">
        <v>457</v>
      </c>
      <c r="C94" s="15" t="s">
        <v>15</v>
      </c>
      <c r="D94" s="15" t="s">
        <v>75</v>
      </c>
      <c r="E94" s="15" t="s">
        <v>174</v>
      </c>
      <c r="F94" s="79">
        <v>26</v>
      </c>
      <c r="G94" s="74">
        <v>44357</v>
      </c>
      <c r="H94" s="111">
        <f t="shared" si="8"/>
        <v>44722</v>
      </c>
      <c r="I94" s="92">
        <f t="shared" si="8"/>
        <v>45087</v>
      </c>
    </row>
    <row r="95" spans="1:9" ht="12.75">
      <c r="A95" s="128">
        <v>22</v>
      </c>
      <c r="B95" s="132" t="s">
        <v>458</v>
      </c>
      <c r="C95" s="33" t="s">
        <v>87</v>
      </c>
      <c r="D95" s="33" t="s">
        <v>88</v>
      </c>
      <c r="E95" s="33" t="s">
        <v>174</v>
      </c>
      <c r="F95" s="81">
        <v>20.8</v>
      </c>
      <c r="G95" s="74">
        <v>44332</v>
      </c>
      <c r="H95" s="111">
        <f t="shared" si="8"/>
        <v>44697</v>
      </c>
      <c r="I95" s="92">
        <f t="shared" si="8"/>
        <v>45062</v>
      </c>
    </row>
    <row r="96" spans="1:9" ht="12.75">
      <c r="A96" s="128">
        <v>23</v>
      </c>
      <c r="B96" s="132" t="s">
        <v>459</v>
      </c>
      <c r="C96" s="33" t="s">
        <v>87</v>
      </c>
      <c r="D96" s="33" t="s">
        <v>75</v>
      </c>
      <c r="E96" s="33" t="s">
        <v>174</v>
      </c>
      <c r="F96" s="81">
        <v>39.8</v>
      </c>
      <c r="G96" s="74">
        <v>44332</v>
      </c>
      <c r="H96" s="111">
        <f t="shared" si="8"/>
        <v>44697</v>
      </c>
      <c r="I96" s="92">
        <f t="shared" si="8"/>
        <v>45062</v>
      </c>
    </row>
    <row r="97" spans="1:9" ht="12.75">
      <c r="A97" s="128">
        <v>24</v>
      </c>
      <c r="B97" s="132" t="s">
        <v>460</v>
      </c>
      <c r="C97" s="33" t="s">
        <v>89</v>
      </c>
      <c r="D97" s="33" t="s">
        <v>75</v>
      </c>
      <c r="E97" s="33" t="s">
        <v>239</v>
      </c>
      <c r="F97" s="81">
        <v>225.3</v>
      </c>
      <c r="G97" s="74">
        <v>44333</v>
      </c>
      <c r="H97" s="111">
        <f t="shared" si="8"/>
        <v>44698</v>
      </c>
      <c r="I97" s="92">
        <f t="shared" si="8"/>
        <v>45063</v>
      </c>
    </row>
    <row r="98" spans="1:9" ht="12.75">
      <c r="A98" s="128">
        <v>25</v>
      </c>
      <c r="B98" s="132" t="s">
        <v>461</v>
      </c>
      <c r="C98" s="33" t="s">
        <v>4</v>
      </c>
      <c r="D98" s="33" t="s">
        <v>90</v>
      </c>
      <c r="E98" s="33" t="s">
        <v>174</v>
      </c>
      <c r="F98" s="81">
        <v>19</v>
      </c>
      <c r="G98" s="74">
        <v>44332</v>
      </c>
      <c r="H98" s="111">
        <f t="shared" si="8"/>
        <v>44697</v>
      </c>
      <c r="I98" s="92">
        <f t="shared" si="8"/>
        <v>45062</v>
      </c>
    </row>
    <row r="99" spans="1:9" ht="12.75">
      <c r="A99" s="128">
        <v>26</v>
      </c>
      <c r="B99" s="132" t="s">
        <v>462</v>
      </c>
      <c r="C99" s="33" t="s">
        <v>89</v>
      </c>
      <c r="D99" s="33" t="s">
        <v>90</v>
      </c>
      <c r="E99" s="33" t="s">
        <v>239</v>
      </c>
      <c r="F99" s="81">
        <v>24.7</v>
      </c>
      <c r="G99" s="74">
        <v>44333</v>
      </c>
      <c r="H99" s="111">
        <f t="shared" si="8"/>
        <v>44698</v>
      </c>
      <c r="I99" s="92">
        <f t="shared" si="8"/>
        <v>45063</v>
      </c>
    </row>
    <row r="100" spans="1:9" ht="12.75">
      <c r="A100" s="128">
        <v>27</v>
      </c>
      <c r="B100" s="132" t="s">
        <v>463</v>
      </c>
      <c r="C100" s="15" t="s">
        <v>91</v>
      </c>
      <c r="D100" s="15" t="s">
        <v>92</v>
      </c>
      <c r="E100" s="15" t="s">
        <v>174</v>
      </c>
      <c r="F100" s="79">
        <v>36</v>
      </c>
      <c r="G100" s="74">
        <v>44335</v>
      </c>
      <c r="H100" s="111">
        <f t="shared" si="8"/>
        <v>44700</v>
      </c>
      <c r="I100" s="92">
        <f t="shared" si="8"/>
        <v>45065</v>
      </c>
    </row>
    <row r="101" spans="1:9" ht="12.75">
      <c r="A101" s="128">
        <v>28</v>
      </c>
      <c r="B101" s="132" t="s">
        <v>464</v>
      </c>
      <c r="C101" s="19" t="s">
        <v>93</v>
      </c>
      <c r="D101" s="19" t="s">
        <v>94</v>
      </c>
      <c r="E101" s="19" t="s">
        <v>191</v>
      </c>
      <c r="F101" s="79">
        <v>40.4</v>
      </c>
      <c r="G101" s="74">
        <v>44343</v>
      </c>
      <c r="H101" s="111">
        <f t="shared" si="8"/>
        <v>44708</v>
      </c>
      <c r="I101" s="92">
        <f t="shared" si="8"/>
        <v>45073</v>
      </c>
    </row>
    <row r="102" spans="1:9" ht="12.75">
      <c r="A102" s="128">
        <v>29</v>
      </c>
      <c r="B102" s="132" t="s">
        <v>465</v>
      </c>
      <c r="C102" s="19" t="s">
        <v>95</v>
      </c>
      <c r="D102" s="19" t="s">
        <v>94</v>
      </c>
      <c r="E102" s="19" t="s">
        <v>191</v>
      </c>
      <c r="F102" s="79">
        <v>40.4</v>
      </c>
      <c r="G102" s="74">
        <v>44343</v>
      </c>
      <c r="H102" s="111">
        <f t="shared" si="8"/>
        <v>44708</v>
      </c>
      <c r="I102" s="92">
        <f t="shared" si="8"/>
        <v>45073</v>
      </c>
    </row>
    <row r="103" spans="1:9" ht="12.75">
      <c r="A103" s="128">
        <v>30</v>
      </c>
      <c r="B103" s="132" t="s">
        <v>466</v>
      </c>
      <c r="C103" s="19" t="s">
        <v>96</v>
      </c>
      <c r="D103" s="19" t="s">
        <v>94</v>
      </c>
      <c r="E103" s="19" t="s">
        <v>191</v>
      </c>
      <c r="F103" s="79">
        <v>40.4</v>
      </c>
      <c r="G103" s="74">
        <v>44343</v>
      </c>
      <c r="H103" s="111">
        <f t="shared" si="8"/>
        <v>44708</v>
      </c>
      <c r="I103" s="92">
        <f t="shared" si="8"/>
        <v>45073</v>
      </c>
    </row>
    <row r="104" spans="1:9" ht="12.75">
      <c r="A104" s="128">
        <v>31</v>
      </c>
      <c r="B104" s="132" t="s">
        <v>467</v>
      </c>
      <c r="C104" s="19" t="s">
        <v>97</v>
      </c>
      <c r="D104" s="19" t="s">
        <v>92</v>
      </c>
      <c r="E104" s="19" t="s">
        <v>191</v>
      </c>
      <c r="F104" s="79">
        <v>49.5</v>
      </c>
      <c r="G104" s="74">
        <v>44343</v>
      </c>
      <c r="H104" s="111">
        <f t="shared" si="8"/>
        <v>44708</v>
      </c>
      <c r="I104" s="92">
        <f t="shared" si="8"/>
        <v>45073</v>
      </c>
    </row>
    <row r="105" spans="1:9" ht="12.75">
      <c r="A105" s="128">
        <v>32</v>
      </c>
      <c r="B105" s="132" t="s">
        <v>468</v>
      </c>
      <c r="C105" s="19" t="s">
        <v>98</v>
      </c>
      <c r="D105" s="19" t="s">
        <v>92</v>
      </c>
      <c r="E105" s="19" t="s">
        <v>191</v>
      </c>
      <c r="F105" s="79">
        <v>49.5</v>
      </c>
      <c r="G105" s="74">
        <v>44343</v>
      </c>
      <c r="H105" s="111">
        <f t="shared" si="8"/>
        <v>44708</v>
      </c>
      <c r="I105" s="92">
        <f t="shared" si="8"/>
        <v>45073</v>
      </c>
    </row>
    <row r="106" spans="1:9" ht="12.75">
      <c r="A106" s="128">
        <v>33</v>
      </c>
      <c r="B106" s="132" t="s">
        <v>469</v>
      </c>
      <c r="C106" s="19" t="s">
        <v>99</v>
      </c>
      <c r="D106" s="19" t="s">
        <v>92</v>
      </c>
      <c r="E106" s="19" t="s">
        <v>191</v>
      </c>
      <c r="F106" s="79">
        <v>49.5</v>
      </c>
      <c r="G106" s="74">
        <v>44343</v>
      </c>
      <c r="H106" s="111">
        <f t="shared" si="8"/>
        <v>44708</v>
      </c>
      <c r="I106" s="92">
        <f t="shared" si="8"/>
        <v>45073</v>
      </c>
    </row>
    <row r="107" spans="1:9" ht="12.75">
      <c r="A107" s="128">
        <v>34</v>
      </c>
      <c r="B107" s="132" t="s">
        <v>470</v>
      </c>
      <c r="C107" s="15" t="s">
        <v>100</v>
      </c>
      <c r="D107" s="15" t="s">
        <v>101</v>
      </c>
      <c r="E107" s="15" t="s">
        <v>239</v>
      </c>
      <c r="F107" s="79">
        <v>68.9</v>
      </c>
      <c r="G107" s="74">
        <v>44343</v>
      </c>
      <c r="H107" s="111">
        <f t="shared" si="8"/>
        <v>44708</v>
      </c>
      <c r="I107" s="92">
        <f t="shared" si="8"/>
        <v>45073</v>
      </c>
    </row>
    <row r="108" spans="1:9" ht="12.75">
      <c r="A108" s="128">
        <v>35</v>
      </c>
      <c r="B108" s="132" t="s">
        <v>471</v>
      </c>
      <c r="C108" s="15" t="s">
        <v>102</v>
      </c>
      <c r="D108" s="15" t="s">
        <v>75</v>
      </c>
      <c r="E108" s="15" t="s">
        <v>239</v>
      </c>
      <c r="F108" s="79">
        <v>57.7</v>
      </c>
      <c r="G108" s="74">
        <v>44453</v>
      </c>
      <c r="H108" s="111">
        <f t="shared" si="8"/>
        <v>44818</v>
      </c>
      <c r="I108" s="92">
        <f t="shared" si="8"/>
        <v>45183</v>
      </c>
    </row>
    <row r="109" spans="1:9" ht="12.75">
      <c r="A109" s="128">
        <v>36</v>
      </c>
      <c r="B109" s="132" t="s">
        <v>472</v>
      </c>
      <c r="C109" s="19" t="s">
        <v>34</v>
      </c>
      <c r="D109" s="19" t="s">
        <v>103</v>
      </c>
      <c r="E109" s="19" t="s">
        <v>239</v>
      </c>
      <c r="F109" s="79">
        <v>19.2</v>
      </c>
      <c r="G109" s="74">
        <v>44357</v>
      </c>
      <c r="H109" s="111">
        <f t="shared" si="8"/>
        <v>44722</v>
      </c>
      <c r="I109" s="92">
        <f t="shared" si="8"/>
        <v>45087</v>
      </c>
    </row>
    <row r="110" spans="1:9" ht="12.75">
      <c r="A110" s="128">
        <v>37</v>
      </c>
      <c r="B110" s="132" t="s">
        <v>473</v>
      </c>
      <c r="C110" s="19" t="s">
        <v>34</v>
      </c>
      <c r="D110" s="19" t="s">
        <v>104</v>
      </c>
      <c r="E110" s="19" t="s">
        <v>239</v>
      </c>
      <c r="F110" s="79">
        <v>33.3</v>
      </c>
      <c r="G110" s="74">
        <v>44357</v>
      </c>
      <c r="H110" s="111">
        <f t="shared" si="8"/>
        <v>44722</v>
      </c>
      <c r="I110" s="92">
        <f t="shared" si="8"/>
        <v>45087</v>
      </c>
    </row>
    <row r="111" spans="1:9" ht="12.75">
      <c r="A111" s="128">
        <v>38</v>
      </c>
      <c r="B111" s="132" t="s">
        <v>474</v>
      </c>
      <c r="C111" s="15" t="s">
        <v>105</v>
      </c>
      <c r="D111" s="15" t="s">
        <v>75</v>
      </c>
      <c r="E111" s="15" t="s">
        <v>239</v>
      </c>
      <c r="F111" s="79">
        <v>188.4</v>
      </c>
      <c r="G111" s="74">
        <v>44353</v>
      </c>
      <c r="H111" s="111">
        <f t="shared" si="8"/>
        <v>44718</v>
      </c>
      <c r="I111" s="92">
        <f t="shared" si="8"/>
        <v>45083</v>
      </c>
    </row>
    <row r="112" spans="1:9" ht="12.75">
      <c r="A112" s="128">
        <v>39</v>
      </c>
      <c r="B112" s="132" t="s">
        <v>475</v>
      </c>
      <c r="C112" s="15" t="s">
        <v>43</v>
      </c>
      <c r="D112" s="15" t="s">
        <v>75</v>
      </c>
      <c r="E112" s="15" t="s">
        <v>174</v>
      </c>
      <c r="F112" s="79">
        <v>10.83</v>
      </c>
      <c r="G112" s="74">
        <v>44336</v>
      </c>
      <c r="H112" s="111">
        <f t="shared" si="8"/>
        <v>44701</v>
      </c>
      <c r="I112" s="92">
        <f t="shared" si="8"/>
        <v>45066</v>
      </c>
    </row>
    <row r="113" spans="1:9" ht="12.75">
      <c r="A113" s="128">
        <v>40</v>
      </c>
      <c r="B113" s="132" t="s">
        <v>476</v>
      </c>
      <c r="C113" s="15" t="s">
        <v>349</v>
      </c>
      <c r="D113" s="15" t="s">
        <v>106</v>
      </c>
      <c r="E113" s="15" t="s">
        <v>174</v>
      </c>
      <c r="F113" s="79">
        <v>15.13</v>
      </c>
      <c r="G113" s="74">
        <v>44341</v>
      </c>
      <c r="H113" s="111">
        <f t="shared" si="8"/>
        <v>44706</v>
      </c>
      <c r="I113" s="92">
        <f t="shared" si="8"/>
        <v>45071</v>
      </c>
    </row>
    <row r="114" spans="1:9" ht="12.75">
      <c r="A114" s="128">
        <v>41</v>
      </c>
      <c r="B114" s="132" t="s">
        <v>477</v>
      </c>
      <c r="C114" s="15" t="s">
        <v>107</v>
      </c>
      <c r="D114" s="15" t="s">
        <v>108</v>
      </c>
      <c r="E114" s="15" t="s">
        <v>174</v>
      </c>
      <c r="F114" s="79">
        <v>42.4</v>
      </c>
      <c r="G114" s="74">
        <v>44353</v>
      </c>
      <c r="H114" s="111">
        <f t="shared" si="8"/>
        <v>44718</v>
      </c>
      <c r="I114" s="92">
        <f t="shared" si="8"/>
        <v>45083</v>
      </c>
    </row>
    <row r="115" spans="1:9" ht="12.75">
      <c r="A115" s="128">
        <v>42</v>
      </c>
      <c r="B115" s="132" t="s">
        <v>478</v>
      </c>
      <c r="C115" s="15" t="s">
        <v>109</v>
      </c>
      <c r="D115" s="15" t="s">
        <v>75</v>
      </c>
      <c r="E115" s="15" t="s">
        <v>239</v>
      </c>
      <c r="F115" s="79">
        <v>28.7</v>
      </c>
      <c r="G115" s="74">
        <v>44353</v>
      </c>
      <c r="H115" s="111">
        <f t="shared" si="8"/>
        <v>44718</v>
      </c>
      <c r="I115" s="92">
        <f t="shared" si="8"/>
        <v>45083</v>
      </c>
    </row>
    <row r="116" spans="1:9" ht="12.75">
      <c r="A116" s="128">
        <v>43</v>
      </c>
      <c r="B116" s="132" t="s">
        <v>479</v>
      </c>
      <c r="C116" s="15" t="s">
        <v>27</v>
      </c>
      <c r="D116" s="15" t="s">
        <v>75</v>
      </c>
      <c r="E116" s="15" t="s">
        <v>239</v>
      </c>
      <c r="F116" s="79">
        <v>28.7</v>
      </c>
      <c r="G116" s="74">
        <v>44353</v>
      </c>
      <c r="H116" s="111">
        <f t="shared" si="8"/>
        <v>44718</v>
      </c>
      <c r="I116" s="92">
        <f t="shared" si="8"/>
        <v>45083</v>
      </c>
    </row>
    <row r="117" spans="1:9" ht="12.75">
      <c r="A117" s="128">
        <v>44</v>
      </c>
      <c r="B117" s="132" t="s">
        <v>480</v>
      </c>
      <c r="C117" s="15" t="s">
        <v>110</v>
      </c>
      <c r="D117" s="15" t="s">
        <v>75</v>
      </c>
      <c r="E117" s="15" t="s">
        <v>239</v>
      </c>
      <c r="F117" s="79">
        <v>28.7</v>
      </c>
      <c r="G117" s="74">
        <v>44353</v>
      </c>
      <c r="H117" s="111">
        <f t="shared" si="8"/>
        <v>44718</v>
      </c>
      <c r="I117" s="92">
        <f t="shared" si="8"/>
        <v>45083</v>
      </c>
    </row>
    <row r="118" spans="1:9" ht="25.5">
      <c r="A118" s="128">
        <v>45</v>
      </c>
      <c r="B118" s="132" t="s">
        <v>481</v>
      </c>
      <c r="C118" s="19" t="s">
        <v>111</v>
      </c>
      <c r="D118" s="19" t="s">
        <v>112</v>
      </c>
      <c r="E118" s="19" t="s">
        <v>174</v>
      </c>
      <c r="F118" s="79">
        <v>55</v>
      </c>
      <c r="G118" s="74">
        <v>44359</v>
      </c>
      <c r="H118" s="111">
        <f t="shared" si="8"/>
        <v>44724</v>
      </c>
      <c r="I118" s="92">
        <f t="shared" si="8"/>
        <v>45089</v>
      </c>
    </row>
    <row r="119" spans="1:9" ht="25.5">
      <c r="A119" s="128">
        <v>46</v>
      </c>
      <c r="B119" s="132" t="s">
        <v>482</v>
      </c>
      <c r="C119" s="19" t="s">
        <v>113</v>
      </c>
      <c r="D119" s="19" t="s">
        <v>112</v>
      </c>
      <c r="E119" s="19" t="s">
        <v>174</v>
      </c>
      <c r="F119" s="79">
        <v>55</v>
      </c>
      <c r="G119" s="74">
        <v>44359</v>
      </c>
      <c r="H119" s="111">
        <f t="shared" si="8"/>
        <v>44724</v>
      </c>
      <c r="I119" s="92">
        <f t="shared" si="8"/>
        <v>45089</v>
      </c>
    </row>
    <row r="120" spans="1:9" ht="25.5">
      <c r="A120" s="128">
        <v>47</v>
      </c>
      <c r="B120" s="132" t="s">
        <v>483</v>
      </c>
      <c r="C120" s="19" t="s">
        <v>114</v>
      </c>
      <c r="D120" s="19" t="s">
        <v>112</v>
      </c>
      <c r="E120" s="19" t="s">
        <v>174</v>
      </c>
      <c r="F120" s="79">
        <v>55</v>
      </c>
      <c r="G120" s="74">
        <v>44359</v>
      </c>
      <c r="H120" s="111">
        <f t="shared" si="8"/>
        <v>44724</v>
      </c>
      <c r="I120" s="92">
        <f t="shared" si="8"/>
        <v>45089</v>
      </c>
    </row>
    <row r="121" spans="1:9" ht="12.75">
      <c r="A121" s="128">
        <v>48</v>
      </c>
      <c r="B121" s="132" t="s">
        <v>484</v>
      </c>
      <c r="C121" s="19" t="s">
        <v>370</v>
      </c>
      <c r="D121" s="19" t="s">
        <v>75</v>
      </c>
      <c r="E121" s="19" t="s">
        <v>191</v>
      </c>
      <c r="F121" s="79">
        <v>203</v>
      </c>
      <c r="G121" s="74">
        <v>44328</v>
      </c>
      <c r="H121" s="111">
        <f t="shared" si="8"/>
        <v>44693</v>
      </c>
      <c r="I121" s="92">
        <f t="shared" si="8"/>
        <v>45058</v>
      </c>
    </row>
    <row r="122" spans="1:9" ht="25.5">
      <c r="A122" s="128">
        <v>49</v>
      </c>
      <c r="B122" s="132" t="s">
        <v>485</v>
      </c>
      <c r="C122" s="19" t="s">
        <v>115</v>
      </c>
      <c r="D122" s="19" t="s">
        <v>116</v>
      </c>
      <c r="E122" s="19" t="s">
        <v>239</v>
      </c>
      <c r="F122" s="79">
        <v>456.98</v>
      </c>
      <c r="G122" s="74">
        <v>44339</v>
      </c>
      <c r="H122" s="111">
        <f t="shared" si="8"/>
        <v>44704</v>
      </c>
      <c r="I122" s="92">
        <f t="shared" si="8"/>
        <v>45069</v>
      </c>
    </row>
    <row r="123" spans="1:9" ht="25.5">
      <c r="A123" s="128">
        <v>50</v>
      </c>
      <c r="B123" s="132" t="s">
        <v>486</v>
      </c>
      <c r="C123" s="19" t="s">
        <v>117</v>
      </c>
      <c r="D123" s="19" t="s">
        <v>116</v>
      </c>
      <c r="E123" s="19" t="s">
        <v>239</v>
      </c>
      <c r="F123" s="79">
        <v>462.27</v>
      </c>
      <c r="G123" s="74">
        <v>44339</v>
      </c>
      <c r="H123" s="111">
        <f t="shared" si="8"/>
        <v>44704</v>
      </c>
      <c r="I123" s="92">
        <f t="shared" si="8"/>
        <v>45069</v>
      </c>
    </row>
    <row r="124" spans="1:9" ht="25.5">
      <c r="A124" s="128">
        <v>51</v>
      </c>
      <c r="B124" s="132" t="s">
        <v>487</v>
      </c>
      <c r="C124" s="19" t="s">
        <v>118</v>
      </c>
      <c r="D124" s="19" t="s">
        <v>119</v>
      </c>
      <c r="E124" s="19" t="s">
        <v>239</v>
      </c>
      <c r="F124" s="79">
        <v>80.66</v>
      </c>
      <c r="G124" s="74">
        <v>44339</v>
      </c>
      <c r="H124" s="111">
        <f t="shared" si="8"/>
        <v>44704</v>
      </c>
      <c r="I124" s="92">
        <f t="shared" si="8"/>
        <v>45069</v>
      </c>
    </row>
    <row r="125" spans="1:9" ht="25.5">
      <c r="A125" s="128">
        <v>52</v>
      </c>
      <c r="B125" s="132" t="s">
        <v>488</v>
      </c>
      <c r="C125" s="19" t="s">
        <v>120</v>
      </c>
      <c r="D125" s="19" t="s">
        <v>121</v>
      </c>
      <c r="E125" s="19" t="s">
        <v>239</v>
      </c>
      <c r="F125" s="79">
        <v>324.85</v>
      </c>
      <c r="G125" s="74">
        <v>44345</v>
      </c>
      <c r="H125" s="111">
        <f t="shared" si="8"/>
        <v>44710</v>
      </c>
      <c r="I125" s="92">
        <f t="shared" si="8"/>
        <v>45075</v>
      </c>
    </row>
    <row r="126" spans="1:9" ht="25.5">
      <c r="A126" s="128">
        <v>53</v>
      </c>
      <c r="B126" s="132" t="s">
        <v>489</v>
      </c>
      <c r="C126" s="19" t="s">
        <v>122</v>
      </c>
      <c r="D126" s="19" t="s">
        <v>121</v>
      </c>
      <c r="E126" s="19" t="s">
        <v>239</v>
      </c>
      <c r="F126" s="79">
        <v>327.46</v>
      </c>
      <c r="G126" s="74">
        <v>44345</v>
      </c>
      <c r="H126" s="111">
        <f t="shared" si="8"/>
        <v>44710</v>
      </c>
      <c r="I126" s="92">
        <f t="shared" si="8"/>
        <v>45075</v>
      </c>
    </row>
    <row r="127" spans="1:9" ht="12.75">
      <c r="A127" s="128">
        <v>54</v>
      </c>
      <c r="B127" s="132" t="s">
        <v>490</v>
      </c>
      <c r="C127" s="19" t="s">
        <v>123</v>
      </c>
      <c r="D127" s="19" t="s">
        <v>124</v>
      </c>
      <c r="E127" s="19" t="s">
        <v>174</v>
      </c>
      <c r="F127" s="79">
        <v>12.5</v>
      </c>
      <c r="G127" s="74">
        <v>44344</v>
      </c>
      <c r="H127" s="111">
        <f t="shared" si="8"/>
        <v>44709</v>
      </c>
      <c r="I127" s="92">
        <f t="shared" si="8"/>
        <v>45074</v>
      </c>
    </row>
    <row r="128" spans="1:9" ht="63.75">
      <c r="A128" s="128">
        <v>55</v>
      </c>
      <c r="B128" s="132" t="s">
        <v>491</v>
      </c>
      <c r="C128" s="19" t="s">
        <v>125</v>
      </c>
      <c r="D128" s="19" t="s">
        <v>126</v>
      </c>
      <c r="E128" s="19" t="s">
        <v>174</v>
      </c>
      <c r="F128" s="80" t="s">
        <v>369</v>
      </c>
      <c r="G128" s="74">
        <v>44329</v>
      </c>
      <c r="H128" s="111">
        <f t="shared" si="8"/>
        <v>44694</v>
      </c>
      <c r="I128" s="92">
        <f t="shared" si="8"/>
        <v>45059</v>
      </c>
    </row>
    <row r="129" spans="1:9" ht="12.75">
      <c r="A129" s="128">
        <v>56</v>
      </c>
      <c r="B129" s="132" t="s">
        <v>492</v>
      </c>
      <c r="C129" s="35" t="s">
        <v>127</v>
      </c>
      <c r="D129" s="36" t="s">
        <v>128</v>
      </c>
      <c r="E129" s="36" t="s">
        <v>174</v>
      </c>
      <c r="F129" s="88">
        <v>11.6</v>
      </c>
      <c r="G129" s="74">
        <v>44329</v>
      </c>
      <c r="H129" s="111">
        <f t="shared" si="8"/>
        <v>44694</v>
      </c>
      <c r="I129" s="92">
        <f t="shared" si="8"/>
        <v>45059</v>
      </c>
    </row>
    <row r="130" spans="1:9" ht="12.75">
      <c r="A130" s="128">
        <v>57</v>
      </c>
      <c r="B130" s="132" t="s">
        <v>493</v>
      </c>
      <c r="C130" s="35" t="s">
        <v>129</v>
      </c>
      <c r="D130" s="36" t="s">
        <v>90</v>
      </c>
      <c r="E130" s="36" t="s">
        <v>174</v>
      </c>
      <c r="F130" s="88">
        <v>23.2</v>
      </c>
      <c r="G130" s="74">
        <v>44339</v>
      </c>
      <c r="H130" s="111">
        <f t="shared" si="8"/>
        <v>44704</v>
      </c>
      <c r="I130" s="92">
        <f t="shared" si="8"/>
        <v>45069</v>
      </c>
    </row>
    <row r="131" spans="1:9" ht="26.25" thickBot="1">
      <c r="A131" s="114">
        <v>58</v>
      </c>
      <c r="B131" s="118" t="s">
        <v>437</v>
      </c>
      <c r="C131" s="38" t="s">
        <v>376</v>
      </c>
      <c r="D131" s="39" t="s">
        <v>375</v>
      </c>
      <c r="E131" s="39" t="s">
        <v>333</v>
      </c>
      <c r="F131" s="90"/>
      <c r="G131" s="75"/>
      <c r="H131" s="113">
        <v>44711</v>
      </c>
      <c r="I131" s="93">
        <f>DATE(YEAR(H131)+1,MONTH(H131),DAY(H131))</f>
        <v>45076</v>
      </c>
    </row>
    <row r="132" spans="1:8" ht="13.5" thickBot="1">
      <c r="A132" s="30"/>
      <c r="B132" s="30"/>
      <c r="C132" s="40"/>
      <c r="D132" s="41"/>
      <c r="E132" s="41"/>
      <c r="F132" s="42"/>
      <c r="G132" s="43"/>
      <c r="H132" s="41"/>
    </row>
    <row r="133" spans="1:9" s="7" customFormat="1" ht="18">
      <c r="A133" s="163" t="s">
        <v>386</v>
      </c>
      <c r="B133" s="164"/>
      <c r="C133" s="164"/>
      <c r="D133" s="164"/>
      <c r="E133" s="164"/>
      <c r="F133" s="164"/>
      <c r="G133" s="164"/>
      <c r="H133" s="164"/>
      <c r="I133" s="165"/>
    </row>
    <row r="134" spans="1:9" ht="12.75" customHeight="1">
      <c r="A134" s="150" t="s">
        <v>63</v>
      </c>
      <c r="B134" s="151"/>
      <c r="C134" s="151"/>
      <c r="D134" s="151"/>
      <c r="E134" s="151"/>
      <c r="F134" s="151"/>
      <c r="G134" s="151"/>
      <c r="H134" s="151"/>
      <c r="I134" s="152"/>
    </row>
    <row r="135" spans="1:9" ht="12.75">
      <c r="A135" s="128">
        <v>1</v>
      </c>
      <c r="B135" s="132" t="s">
        <v>494</v>
      </c>
      <c r="C135" s="15" t="s">
        <v>130</v>
      </c>
      <c r="D135" s="15" t="s">
        <v>131</v>
      </c>
      <c r="E135" s="15" t="s">
        <v>191</v>
      </c>
      <c r="F135" s="79">
        <v>76.6</v>
      </c>
      <c r="G135" s="74">
        <v>44363</v>
      </c>
      <c r="H135" s="111">
        <f aca="true" t="shared" si="9" ref="H135:I139">DATE(YEAR(G135)+1,MONTH(G135),DAY(G135))</f>
        <v>44728</v>
      </c>
      <c r="I135" s="92">
        <f t="shared" si="9"/>
        <v>45093</v>
      </c>
    </row>
    <row r="136" spans="1:9" ht="25.5">
      <c r="A136" s="129">
        <v>2</v>
      </c>
      <c r="B136" s="132" t="s">
        <v>498</v>
      </c>
      <c r="C136" s="19" t="s">
        <v>499</v>
      </c>
      <c r="D136" s="18" t="s">
        <v>131</v>
      </c>
      <c r="E136" s="18" t="s">
        <v>239</v>
      </c>
      <c r="F136" s="81">
        <v>58.5</v>
      </c>
      <c r="G136" s="77">
        <v>44354</v>
      </c>
      <c r="H136" s="111">
        <f t="shared" si="9"/>
        <v>44719</v>
      </c>
      <c r="I136" s="92">
        <f t="shared" si="9"/>
        <v>45084</v>
      </c>
    </row>
    <row r="137" spans="1:9" ht="25.5">
      <c r="A137" s="129">
        <v>3</v>
      </c>
      <c r="B137" s="132" t="s">
        <v>495</v>
      </c>
      <c r="C137" s="19" t="s">
        <v>378</v>
      </c>
      <c r="D137" s="18" t="s">
        <v>332</v>
      </c>
      <c r="E137" s="18" t="s">
        <v>239</v>
      </c>
      <c r="F137" s="81">
        <v>461</v>
      </c>
      <c r="G137" s="74">
        <v>44346</v>
      </c>
      <c r="H137" s="111">
        <f t="shared" si="9"/>
        <v>44711</v>
      </c>
      <c r="I137" s="92">
        <f t="shared" si="9"/>
        <v>45076</v>
      </c>
    </row>
    <row r="138" spans="1:9" ht="25.5">
      <c r="A138" s="129">
        <v>4</v>
      </c>
      <c r="B138" s="132" t="s">
        <v>497</v>
      </c>
      <c r="C138" s="19" t="s">
        <v>334</v>
      </c>
      <c r="D138" s="18" t="s">
        <v>121</v>
      </c>
      <c r="E138" s="18" t="s">
        <v>239</v>
      </c>
      <c r="F138" s="81">
        <v>141</v>
      </c>
      <c r="G138" s="74">
        <v>44346</v>
      </c>
      <c r="H138" s="111">
        <f t="shared" si="9"/>
        <v>44711</v>
      </c>
      <c r="I138" s="92">
        <f t="shared" si="9"/>
        <v>45076</v>
      </c>
    </row>
    <row r="139" spans="1:9" ht="13.5" thickBot="1">
      <c r="A139" s="130">
        <v>5</v>
      </c>
      <c r="B139" s="135" t="s">
        <v>496</v>
      </c>
      <c r="C139" s="21" t="s">
        <v>331</v>
      </c>
      <c r="D139" s="20" t="s">
        <v>131</v>
      </c>
      <c r="E139" s="20" t="s">
        <v>333</v>
      </c>
      <c r="F139" s="85">
        <v>307.76</v>
      </c>
      <c r="G139" s="75">
        <v>44346</v>
      </c>
      <c r="H139" s="113">
        <f t="shared" si="9"/>
        <v>44711</v>
      </c>
      <c r="I139" s="93">
        <f t="shared" si="9"/>
        <v>45076</v>
      </c>
    </row>
    <row r="140" spans="1:8" ht="13.5" thickBot="1">
      <c r="A140" s="42"/>
      <c r="B140" s="42"/>
      <c r="C140" s="69"/>
      <c r="D140" s="69"/>
      <c r="E140" s="69"/>
      <c r="F140" s="89"/>
      <c r="G140" s="41"/>
      <c r="H140" s="41"/>
    </row>
    <row r="141" spans="1:9" ht="12.75" customHeight="1">
      <c r="A141" s="153" t="s">
        <v>133</v>
      </c>
      <c r="B141" s="154"/>
      <c r="C141" s="154"/>
      <c r="D141" s="154"/>
      <c r="E141" s="154"/>
      <c r="F141" s="154"/>
      <c r="G141" s="154"/>
      <c r="H141" s="154"/>
      <c r="I141" s="155"/>
    </row>
    <row r="142" spans="1:9" ht="12.75" customHeight="1">
      <c r="A142" s="150" t="s">
        <v>62</v>
      </c>
      <c r="B142" s="151"/>
      <c r="C142" s="151"/>
      <c r="D142" s="151"/>
      <c r="E142" s="151"/>
      <c r="F142" s="151"/>
      <c r="G142" s="151"/>
      <c r="H142" s="151"/>
      <c r="I142" s="152"/>
    </row>
    <row r="143" spans="1:9" ht="25.5">
      <c r="A143" s="128">
        <v>1</v>
      </c>
      <c r="B143" s="136" t="s">
        <v>500</v>
      </c>
      <c r="C143" s="15" t="s">
        <v>108</v>
      </c>
      <c r="D143" s="15" t="s">
        <v>134</v>
      </c>
      <c r="E143" s="15" t="s">
        <v>174</v>
      </c>
      <c r="F143" s="79">
        <v>172.1</v>
      </c>
      <c r="G143" s="74">
        <v>44396</v>
      </c>
      <c r="H143" s="111">
        <f>DATE(YEAR(G143)+1,MONTH(G143),DAY(G143))</f>
        <v>44761</v>
      </c>
      <c r="I143" s="92">
        <f>DATE(YEAR(H143)+1,MONTH(H143),DAY(H143))</f>
        <v>45126</v>
      </c>
    </row>
    <row r="144" spans="1:9" ht="25.5">
      <c r="A144" s="128">
        <v>2</v>
      </c>
      <c r="B144" s="133" t="s">
        <v>501</v>
      </c>
      <c r="C144" s="15" t="s">
        <v>345</v>
      </c>
      <c r="D144" s="15" t="s">
        <v>346</v>
      </c>
      <c r="E144" s="15" t="s">
        <v>174</v>
      </c>
      <c r="F144" s="79">
        <v>9.7</v>
      </c>
      <c r="G144" s="74">
        <v>44415</v>
      </c>
      <c r="H144" s="111">
        <f>DATE(YEAR(G144)+1,MONTH(G144),DAY(G144))</f>
        <v>44780</v>
      </c>
      <c r="I144" s="92">
        <f>DATE(YEAR(H144)+1,MONTH(H144),DAY(H144))</f>
        <v>45145</v>
      </c>
    </row>
    <row r="145" spans="1:9" ht="12.75" customHeight="1">
      <c r="A145" s="150" t="s">
        <v>63</v>
      </c>
      <c r="B145" s="151"/>
      <c r="C145" s="151"/>
      <c r="D145" s="151"/>
      <c r="E145" s="151"/>
      <c r="F145" s="151"/>
      <c r="G145" s="151"/>
      <c r="H145" s="151"/>
      <c r="I145" s="152"/>
    </row>
    <row r="146" spans="1:9" ht="12.75" customHeight="1">
      <c r="A146" s="128">
        <v>3</v>
      </c>
      <c r="B146" s="133" t="s">
        <v>502</v>
      </c>
      <c r="C146" s="15" t="s">
        <v>135</v>
      </c>
      <c r="D146" s="15" t="s">
        <v>136</v>
      </c>
      <c r="E146" s="15" t="s">
        <v>174</v>
      </c>
      <c r="F146" s="79">
        <v>505</v>
      </c>
      <c r="G146" s="74">
        <v>44422</v>
      </c>
      <c r="H146" s="111">
        <f>DATE(YEAR(G146)+1,MONTH(G146),DAY(G146))</f>
        <v>44787</v>
      </c>
      <c r="I146" s="92">
        <f>DATE(YEAR(H146)+1,MONTH(H146),DAY(H146))</f>
        <v>45152</v>
      </c>
    </row>
    <row r="147" spans="1:9" ht="12.75">
      <c r="A147" s="128">
        <v>4</v>
      </c>
      <c r="B147" s="133" t="s">
        <v>503</v>
      </c>
      <c r="C147" s="15" t="s">
        <v>137</v>
      </c>
      <c r="D147" s="15" t="s">
        <v>138</v>
      </c>
      <c r="E147" s="15" t="s">
        <v>174</v>
      </c>
      <c r="F147" s="79">
        <v>84.7</v>
      </c>
      <c r="G147" s="74">
        <v>44422</v>
      </c>
      <c r="H147" s="111">
        <f aca="true" t="shared" si="10" ref="H147:I164">DATE(YEAR(G147)+1,MONTH(G147),DAY(G147))</f>
        <v>44787</v>
      </c>
      <c r="I147" s="92">
        <f t="shared" si="10"/>
        <v>45152</v>
      </c>
    </row>
    <row r="148" spans="1:9" ht="12.75">
      <c r="A148" s="128">
        <v>5</v>
      </c>
      <c r="B148" s="133" t="s">
        <v>504</v>
      </c>
      <c r="C148" s="15" t="s">
        <v>139</v>
      </c>
      <c r="D148" s="15" t="s">
        <v>140</v>
      </c>
      <c r="E148" s="15" t="s">
        <v>174</v>
      </c>
      <c r="F148" s="79">
        <v>72.5</v>
      </c>
      <c r="G148" s="74">
        <v>44415</v>
      </c>
      <c r="H148" s="111">
        <f t="shared" si="10"/>
        <v>44780</v>
      </c>
      <c r="I148" s="92">
        <f t="shared" si="10"/>
        <v>45145</v>
      </c>
    </row>
    <row r="149" spans="1:9" ht="12.75">
      <c r="A149" s="128">
        <v>6</v>
      </c>
      <c r="B149" s="133" t="s">
        <v>505</v>
      </c>
      <c r="C149" s="15" t="s">
        <v>141</v>
      </c>
      <c r="D149" s="15" t="s">
        <v>142</v>
      </c>
      <c r="E149" s="15" t="s">
        <v>174</v>
      </c>
      <c r="F149" s="79">
        <v>47.6</v>
      </c>
      <c r="G149" s="74">
        <v>44415</v>
      </c>
      <c r="H149" s="111">
        <f t="shared" si="10"/>
        <v>44780</v>
      </c>
      <c r="I149" s="92">
        <f t="shared" si="10"/>
        <v>45145</v>
      </c>
    </row>
    <row r="150" spans="1:9" ht="12.75">
      <c r="A150" s="128">
        <v>7</v>
      </c>
      <c r="B150" s="133" t="s">
        <v>506</v>
      </c>
      <c r="C150" s="15" t="s">
        <v>143</v>
      </c>
      <c r="D150" s="15" t="s">
        <v>80</v>
      </c>
      <c r="E150" s="15" t="s">
        <v>174</v>
      </c>
      <c r="F150" s="79">
        <v>203.7</v>
      </c>
      <c r="G150" s="74">
        <v>44319</v>
      </c>
      <c r="H150" s="111">
        <f t="shared" si="10"/>
        <v>44684</v>
      </c>
      <c r="I150" s="92">
        <f t="shared" si="10"/>
        <v>45049</v>
      </c>
    </row>
    <row r="151" spans="1:9" ht="12.75">
      <c r="A151" s="128">
        <v>8</v>
      </c>
      <c r="B151" s="133" t="s">
        <v>507</v>
      </c>
      <c r="C151" s="15" t="s">
        <v>145</v>
      </c>
      <c r="D151" s="15" t="s">
        <v>144</v>
      </c>
      <c r="E151" s="15" t="s">
        <v>174</v>
      </c>
      <c r="F151" s="79">
        <v>77.8</v>
      </c>
      <c r="G151" s="74">
        <v>44333</v>
      </c>
      <c r="H151" s="111">
        <f t="shared" si="10"/>
        <v>44698</v>
      </c>
      <c r="I151" s="92">
        <f t="shared" si="10"/>
        <v>45063</v>
      </c>
    </row>
    <row r="152" spans="1:9" ht="12.75">
      <c r="A152" s="128">
        <v>9</v>
      </c>
      <c r="B152" s="132" t="s">
        <v>508</v>
      </c>
      <c r="C152" s="36" t="s">
        <v>146</v>
      </c>
      <c r="D152" s="15" t="s">
        <v>147</v>
      </c>
      <c r="E152" s="15" t="s">
        <v>174</v>
      </c>
      <c r="F152" s="79">
        <v>267.29</v>
      </c>
      <c r="G152" s="74">
        <v>44361</v>
      </c>
      <c r="H152" s="111">
        <f t="shared" si="10"/>
        <v>44726</v>
      </c>
      <c r="I152" s="92">
        <f t="shared" si="10"/>
        <v>45091</v>
      </c>
    </row>
    <row r="153" spans="1:9" ht="25.5">
      <c r="A153" s="128">
        <v>10</v>
      </c>
      <c r="B153" s="133" t="s">
        <v>509</v>
      </c>
      <c r="C153" s="15" t="s">
        <v>148</v>
      </c>
      <c r="D153" s="15" t="s">
        <v>149</v>
      </c>
      <c r="E153" s="15" t="s">
        <v>191</v>
      </c>
      <c r="F153" s="79">
        <v>134.4</v>
      </c>
      <c r="G153" s="74">
        <v>44345</v>
      </c>
      <c r="H153" s="111">
        <f t="shared" si="10"/>
        <v>44710</v>
      </c>
      <c r="I153" s="92">
        <f t="shared" si="10"/>
        <v>45075</v>
      </c>
    </row>
    <row r="154" spans="1:9" ht="12.75">
      <c r="A154" s="128">
        <v>11</v>
      </c>
      <c r="B154" s="133" t="s">
        <v>510</v>
      </c>
      <c r="C154" s="15" t="s">
        <v>150</v>
      </c>
      <c r="D154" s="15" t="s">
        <v>151</v>
      </c>
      <c r="E154" s="15" t="s">
        <v>174</v>
      </c>
      <c r="F154" s="79">
        <v>78.2</v>
      </c>
      <c r="G154" s="74">
        <v>44345</v>
      </c>
      <c r="H154" s="111">
        <f t="shared" si="10"/>
        <v>44710</v>
      </c>
      <c r="I154" s="92">
        <f t="shared" si="10"/>
        <v>45075</v>
      </c>
    </row>
    <row r="155" spans="1:11" ht="12.75">
      <c r="A155" s="128">
        <v>12</v>
      </c>
      <c r="B155" s="133" t="s">
        <v>511</v>
      </c>
      <c r="C155" s="15" t="s">
        <v>152</v>
      </c>
      <c r="D155" s="15" t="s">
        <v>153</v>
      </c>
      <c r="E155" s="15" t="s">
        <v>174</v>
      </c>
      <c r="F155" s="79">
        <v>112.1</v>
      </c>
      <c r="G155" s="74">
        <v>44335</v>
      </c>
      <c r="H155" s="111">
        <f t="shared" si="10"/>
        <v>44700</v>
      </c>
      <c r="I155" s="92">
        <f t="shared" si="10"/>
        <v>45065</v>
      </c>
      <c r="K155" s="137"/>
    </row>
    <row r="156" spans="1:11" ht="12.75">
      <c r="A156" s="128">
        <v>13</v>
      </c>
      <c r="B156" s="133" t="s">
        <v>512</v>
      </c>
      <c r="C156" s="15" t="s">
        <v>154</v>
      </c>
      <c r="D156" s="15" t="s">
        <v>75</v>
      </c>
      <c r="E156" s="15" t="s">
        <v>174</v>
      </c>
      <c r="F156" s="79">
        <v>40</v>
      </c>
      <c r="G156" s="74">
        <v>44320</v>
      </c>
      <c r="H156" s="111">
        <f t="shared" si="10"/>
        <v>44685</v>
      </c>
      <c r="I156" s="92">
        <f t="shared" si="10"/>
        <v>45050</v>
      </c>
      <c r="K156" s="137"/>
    </row>
    <row r="157" spans="1:11" ht="12.75">
      <c r="A157" s="128">
        <v>14</v>
      </c>
      <c r="B157" s="133" t="s">
        <v>513</v>
      </c>
      <c r="C157" s="15" t="s">
        <v>155</v>
      </c>
      <c r="D157" s="15" t="s">
        <v>75</v>
      </c>
      <c r="E157" s="15" t="s">
        <v>174</v>
      </c>
      <c r="F157" s="79">
        <v>39</v>
      </c>
      <c r="G157" s="74">
        <v>44320</v>
      </c>
      <c r="H157" s="111">
        <f t="shared" si="10"/>
        <v>44685</v>
      </c>
      <c r="I157" s="92">
        <f t="shared" si="10"/>
        <v>45050</v>
      </c>
      <c r="K157" s="137"/>
    </row>
    <row r="158" spans="1:11" ht="25.5">
      <c r="A158" s="128">
        <v>15</v>
      </c>
      <c r="B158" s="133" t="s">
        <v>514</v>
      </c>
      <c r="C158" s="15" t="s">
        <v>156</v>
      </c>
      <c r="D158" s="15" t="s">
        <v>81</v>
      </c>
      <c r="E158" s="15" t="s">
        <v>174</v>
      </c>
      <c r="F158" s="79">
        <v>20.7</v>
      </c>
      <c r="G158" s="74">
        <v>44327</v>
      </c>
      <c r="H158" s="111">
        <f t="shared" si="10"/>
        <v>44692</v>
      </c>
      <c r="I158" s="92">
        <f t="shared" si="10"/>
        <v>45057</v>
      </c>
      <c r="K158" s="138"/>
    </row>
    <row r="159" spans="1:11" ht="25.5">
      <c r="A159" s="128">
        <v>16</v>
      </c>
      <c r="B159" s="133" t="s">
        <v>515</v>
      </c>
      <c r="C159" s="15" t="s">
        <v>156</v>
      </c>
      <c r="D159" s="15" t="s">
        <v>81</v>
      </c>
      <c r="E159" s="15" t="s">
        <v>174</v>
      </c>
      <c r="F159" s="79">
        <v>14.1</v>
      </c>
      <c r="G159" s="74">
        <v>44327</v>
      </c>
      <c r="H159" s="111">
        <f t="shared" si="10"/>
        <v>44692</v>
      </c>
      <c r="I159" s="92">
        <f t="shared" si="10"/>
        <v>45057</v>
      </c>
      <c r="K159" s="137"/>
    </row>
    <row r="160" spans="1:9" ht="38.25">
      <c r="A160" s="128">
        <v>17</v>
      </c>
      <c r="B160" s="132" t="s">
        <v>516</v>
      </c>
      <c r="C160" s="15" t="s">
        <v>157</v>
      </c>
      <c r="D160" s="15" t="s">
        <v>158</v>
      </c>
      <c r="E160" s="15" t="s">
        <v>174</v>
      </c>
      <c r="F160" s="79">
        <v>20.44</v>
      </c>
      <c r="G160" s="74">
        <v>44316</v>
      </c>
      <c r="H160" s="111">
        <f t="shared" si="10"/>
        <v>44681</v>
      </c>
      <c r="I160" s="92">
        <f t="shared" si="10"/>
        <v>45046</v>
      </c>
    </row>
    <row r="161" spans="1:9" ht="63.75">
      <c r="A161" s="128">
        <v>18</v>
      </c>
      <c r="B161" s="133" t="s">
        <v>517</v>
      </c>
      <c r="C161" s="15" t="s">
        <v>159</v>
      </c>
      <c r="D161" s="15" t="s">
        <v>160</v>
      </c>
      <c r="E161" s="15" t="s">
        <v>174</v>
      </c>
      <c r="F161" s="79">
        <v>19.93</v>
      </c>
      <c r="G161" s="74">
        <v>44316</v>
      </c>
      <c r="H161" s="111">
        <f t="shared" si="10"/>
        <v>44681</v>
      </c>
      <c r="I161" s="92">
        <f t="shared" si="10"/>
        <v>45046</v>
      </c>
    </row>
    <row r="162" spans="1:9" ht="63.75">
      <c r="A162" s="128">
        <v>19</v>
      </c>
      <c r="B162" s="133" t="s">
        <v>518</v>
      </c>
      <c r="C162" s="15" t="s">
        <v>161</v>
      </c>
      <c r="D162" s="15" t="s">
        <v>162</v>
      </c>
      <c r="E162" s="15" t="s">
        <v>174</v>
      </c>
      <c r="F162" s="79">
        <v>17.55</v>
      </c>
      <c r="G162" s="74">
        <v>44316</v>
      </c>
      <c r="H162" s="111">
        <f t="shared" si="10"/>
        <v>44681</v>
      </c>
      <c r="I162" s="92">
        <f t="shared" si="10"/>
        <v>45046</v>
      </c>
    </row>
    <row r="163" spans="1:9" ht="38.25">
      <c r="A163" s="128">
        <v>20</v>
      </c>
      <c r="B163" s="133" t="s">
        <v>519</v>
      </c>
      <c r="C163" s="15" t="s">
        <v>311</v>
      </c>
      <c r="D163" s="15" t="s">
        <v>163</v>
      </c>
      <c r="E163" s="15" t="s">
        <v>174</v>
      </c>
      <c r="F163" s="79">
        <v>23.1</v>
      </c>
      <c r="G163" s="74">
        <v>44316</v>
      </c>
      <c r="H163" s="111">
        <f t="shared" si="10"/>
        <v>44681</v>
      </c>
      <c r="I163" s="92">
        <f t="shared" si="10"/>
        <v>45046</v>
      </c>
    </row>
    <row r="164" spans="1:9" ht="39" thickBot="1">
      <c r="A164" s="114">
        <v>21</v>
      </c>
      <c r="B164" s="134" t="s">
        <v>520</v>
      </c>
      <c r="C164" s="29" t="s">
        <v>164</v>
      </c>
      <c r="D164" s="29" t="s">
        <v>165</v>
      </c>
      <c r="E164" s="29" t="s">
        <v>174</v>
      </c>
      <c r="F164" s="87">
        <v>19.44</v>
      </c>
      <c r="G164" s="75">
        <v>44316</v>
      </c>
      <c r="H164" s="113">
        <f t="shared" si="10"/>
        <v>44681</v>
      </c>
      <c r="I164" s="93">
        <f t="shared" si="10"/>
        <v>45046</v>
      </c>
    </row>
    <row r="165" spans="1:8" ht="13.5" thickBot="1">
      <c r="A165" s="44"/>
      <c r="B165" s="44"/>
      <c r="C165" s="44"/>
      <c r="D165" s="44"/>
      <c r="E165" s="44"/>
      <c r="F165" s="44"/>
      <c r="G165" s="43"/>
      <c r="H165" s="41"/>
    </row>
    <row r="166" spans="1:9" ht="15">
      <c r="A166" s="153" t="s">
        <v>366</v>
      </c>
      <c r="B166" s="154"/>
      <c r="C166" s="154"/>
      <c r="D166" s="154"/>
      <c r="E166" s="154"/>
      <c r="F166" s="154"/>
      <c r="G166" s="154"/>
      <c r="H166" s="154"/>
      <c r="I166" s="155"/>
    </row>
    <row r="167" spans="1:9" ht="12.75" customHeight="1">
      <c r="A167" s="150" t="s">
        <v>63</v>
      </c>
      <c r="B167" s="151"/>
      <c r="C167" s="151"/>
      <c r="D167" s="151"/>
      <c r="E167" s="151"/>
      <c r="F167" s="151"/>
      <c r="G167" s="151"/>
      <c r="H167" s="151"/>
      <c r="I167" s="152"/>
    </row>
    <row r="168" spans="1:9" ht="25.5">
      <c r="A168" s="128">
        <v>1</v>
      </c>
      <c r="B168" s="133" t="s">
        <v>521</v>
      </c>
      <c r="C168" s="15" t="s">
        <v>4</v>
      </c>
      <c r="D168" s="15" t="s">
        <v>166</v>
      </c>
      <c r="E168" s="28" t="s">
        <v>174</v>
      </c>
      <c r="F168" s="79">
        <v>89.7</v>
      </c>
      <c r="G168" s="74">
        <v>44349</v>
      </c>
      <c r="H168" s="111">
        <f aca="true" t="shared" si="11" ref="H168:I171">DATE(YEAR(G168)+1,MONTH(G168),DAY(G168))</f>
        <v>44714</v>
      </c>
      <c r="I168" s="92">
        <f t="shared" si="11"/>
        <v>45079</v>
      </c>
    </row>
    <row r="169" spans="1:9" ht="25.5">
      <c r="A169" s="129">
        <v>2</v>
      </c>
      <c r="B169" s="132" t="s">
        <v>523</v>
      </c>
      <c r="C169" s="45" t="s">
        <v>167</v>
      </c>
      <c r="D169" s="46" t="s">
        <v>168</v>
      </c>
      <c r="E169" s="37" t="s">
        <v>239</v>
      </c>
      <c r="F169" s="88">
        <v>230</v>
      </c>
      <c r="G169" s="74">
        <v>44330</v>
      </c>
      <c r="H169" s="111">
        <f t="shared" si="11"/>
        <v>44695</v>
      </c>
      <c r="I169" s="92">
        <f t="shared" si="11"/>
        <v>45060</v>
      </c>
    </row>
    <row r="170" spans="1:9" ht="25.5">
      <c r="A170" s="129">
        <v>3</v>
      </c>
      <c r="B170" s="133" t="s">
        <v>522</v>
      </c>
      <c r="C170" s="45" t="s">
        <v>169</v>
      </c>
      <c r="D170" s="45" t="s">
        <v>170</v>
      </c>
      <c r="E170" s="35" t="s">
        <v>174</v>
      </c>
      <c r="F170" s="78">
        <v>1538</v>
      </c>
      <c r="G170" s="74">
        <v>44342</v>
      </c>
      <c r="H170" s="111">
        <f t="shared" si="11"/>
        <v>44707</v>
      </c>
      <c r="I170" s="92">
        <f t="shared" si="11"/>
        <v>45072</v>
      </c>
    </row>
    <row r="171" spans="1:9" ht="26.25" thickBot="1">
      <c r="A171" s="130">
        <v>4</v>
      </c>
      <c r="B171" s="135" t="s">
        <v>524</v>
      </c>
      <c r="C171" s="47" t="s">
        <v>236</v>
      </c>
      <c r="D171" s="47" t="s">
        <v>237</v>
      </c>
      <c r="E171" s="47" t="s">
        <v>174</v>
      </c>
      <c r="F171" s="48">
        <v>88.24</v>
      </c>
      <c r="G171" s="75">
        <v>44371</v>
      </c>
      <c r="H171" s="113">
        <f t="shared" si="11"/>
        <v>44736</v>
      </c>
      <c r="I171" s="93">
        <f t="shared" si="11"/>
        <v>45101</v>
      </c>
    </row>
    <row r="172" spans="1:8" ht="13.5" thickBot="1">
      <c r="A172" s="44"/>
      <c r="B172" s="44"/>
      <c r="C172" s="44"/>
      <c r="D172" s="44"/>
      <c r="E172" s="44"/>
      <c r="F172" s="44"/>
      <c r="G172" s="43"/>
      <c r="H172" s="41"/>
    </row>
    <row r="173" spans="1:9" ht="12.75" customHeight="1">
      <c r="A173" s="153" t="s">
        <v>195</v>
      </c>
      <c r="B173" s="154"/>
      <c r="C173" s="154"/>
      <c r="D173" s="154"/>
      <c r="E173" s="154"/>
      <c r="F173" s="154"/>
      <c r="G173" s="154"/>
      <c r="H173" s="154"/>
      <c r="I173" s="155"/>
    </row>
    <row r="174" spans="1:9" ht="25.5">
      <c r="A174" s="128">
        <v>1</v>
      </c>
      <c r="B174" s="116" t="s">
        <v>437</v>
      </c>
      <c r="C174" s="15" t="s">
        <v>171</v>
      </c>
      <c r="D174" s="15" t="s">
        <v>172</v>
      </c>
      <c r="E174" s="15" t="s">
        <v>172</v>
      </c>
      <c r="F174" s="79">
        <v>178.3</v>
      </c>
      <c r="G174" s="74">
        <v>44366</v>
      </c>
      <c r="H174" s="111">
        <f aca="true" t="shared" si="12" ref="H174:I216">DATE(YEAR(G174)+1,MONTH(G174),DAY(G174))</f>
        <v>44731</v>
      </c>
      <c r="I174" s="92">
        <f t="shared" si="12"/>
        <v>45096</v>
      </c>
    </row>
    <row r="175" spans="1:9" ht="25.5">
      <c r="A175" s="128">
        <v>2</v>
      </c>
      <c r="B175" s="116" t="s">
        <v>437</v>
      </c>
      <c r="C175" s="15" t="s">
        <v>173</v>
      </c>
      <c r="D175" s="15" t="s">
        <v>174</v>
      </c>
      <c r="E175" s="15" t="s">
        <v>174</v>
      </c>
      <c r="F175" s="79">
        <v>238.5</v>
      </c>
      <c r="G175" s="74">
        <v>44351</v>
      </c>
      <c r="H175" s="111">
        <f t="shared" si="12"/>
        <v>44716</v>
      </c>
      <c r="I175" s="92">
        <f t="shared" si="12"/>
        <v>45081</v>
      </c>
    </row>
    <row r="176" spans="1:9" ht="12.75">
      <c r="A176" s="128">
        <v>3</v>
      </c>
      <c r="B176" s="116" t="s">
        <v>437</v>
      </c>
      <c r="C176" s="15" t="s">
        <v>175</v>
      </c>
      <c r="D176" s="15" t="s">
        <v>174</v>
      </c>
      <c r="E176" s="15" t="s">
        <v>174</v>
      </c>
      <c r="F176" s="79">
        <v>78</v>
      </c>
      <c r="G176" s="74">
        <v>44337</v>
      </c>
      <c r="H176" s="111">
        <f t="shared" si="12"/>
        <v>44702</v>
      </c>
      <c r="I176" s="92">
        <f t="shared" si="12"/>
        <v>45067</v>
      </c>
    </row>
    <row r="177" spans="1:9" ht="25.5">
      <c r="A177" s="128">
        <v>4</v>
      </c>
      <c r="B177" s="116" t="s">
        <v>437</v>
      </c>
      <c r="C177" s="15" t="s">
        <v>176</v>
      </c>
      <c r="D177" s="15" t="s">
        <v>174</v>
      </c>
      <c r="E177" s="15" t="s">
        <v>174</v>
      </c>
      <c r="F177" s="79">
        <v>181.7</v>
      </c>
      <c r="G177" s="74">
        <v>44337</v>
      </c>
      <c r="H177" s="111">
        <f t="shared" si="12"/>
        <v>44702</v>
      </c>
      <c r="I177" s="92">
        <f t="shared" si="12"/>
        <v>45067</v>
      </c>
    </row>
    <row r="178" spans="1:9" ht="25.5">
      <c r="A178" s="128">
        <v>5</v>
      </c>
      <c r="B178" s="116" t="s">
        <v>437</v>
      </c>
      <c r="C178" s="15" t="s">
        <v>177</v>
      </c>
      <c r="D178" s="15" t="s">
        <v>174</v>
      </c>
      <c r="E178" s="15" t="s">
        <v>174</v>
      </c>
      <c r="F178" s="79">
        <v>480.7</v>
      </c>
      <c r="G178" s="74">
        <v>44334</v>
      </c>
      <c r="H178" s="111">
        <f t="shared" si="12"/>
        <v>44699</v>
      </c>
      <c r="I178" s="92">
        <f t="shared" si="12"/>
        <v>45064</v>
      </c>
    </row>
    <row r="179" spans="1:9" ht="25.5">
      <c r="A179" s="128">
        <v>6</v>
      </c>
      <c r="B179" s="116" t="s">
        <v>437</v>
      </c>
      <c r="C179" s="15" t="s">
        <v>178</v>
      </c>
      <c r="D179" s="15" t="s">
        <v>174</v>
      </c>
      <c r="E179" s="15" t="s">
        <v>174</v>
      </c>
      <c r="F179" s="79">
        <v>35</v>
      </c>
      <c r="G179" s="74">
        <v>44326</v>
      </c>
      <c r="H179" s="111">
        <f t="shared" si="12"/>
        <v>44691</v>
      </c>
      <c r="I179" s="92">
        <f t="shared" si="12"/>
        <v>45056</v>
      </c>
    </row>
    <row r="180" spans="1:9" ht="25.5">
      <c r="A180" s="128">
        <v>7</v>
      </c>
      <c r="B180" s="116" t="s">
        <v>437</v>
      </c>
      <c r="C180" s="15" t="s">
        <v>179</v>
      </c>
      <c r="D180" s="15" t="s">
        <v>174</v>
      </c>
      <c r="E180" s="15" t="s">
        <v>174</v>
      </c>
      <c r="F180" s="79">
        <v>103.5</v>
      </c>
      <c r="G180" s="74">
        <v>44326</v>
      </c>
      <c r="H180" s="111">
        <f t="shared" si="12"/>
        <v>44691</v>
      </c>
      <c r="I180" s="92">
        <f t="shared" si="12"/>
        <v>45056</v>
      </c>
    </row>
    <row r="181" spans="1:9" ht="25.5">
      <c r="A181" s="128">
        <v>8</v>
      </c>
      <c r="B181" s="116" t="s">
        <v>437</v>
      </c>
      <c r="C181" s="15" t="s">
        <v>180</v>
      </c>
      <c r="D181" s="15" t="s">
        <v>174</v>
      </c>
      <c r="E181" s="15" t="s">
        <v>174</v>
      </c>
      <c r="F181" s="79">
        <v>52</v>
      </c>
      <c r="G181" s="74">
        <v>44354</v>
      </c>
      <c r="H181" s="111">
        <f t="shared" si="12"/>
        <v>44719</v>
      </c>
      <c r="I181" s="92">
        <f t="shared" si="12"/>
        <v>45084</v>
      </c>
    </row>
    <row r="182" spans="1:9" ht="25.5">
      <c r="A182" s="128">
        <v>9</v>
      </c>
      <c r="B182" s="116" t="s">
        <v>437</v>
      </c>
      <c r="C182" s="15" t="s">
        <v>181</v>
      </c>
      <c r="D182" s="15" t="s">
        <v>182</v>
      </c>
      <c r="E182" s="15" t="s">
        <v>182</v>
      </c>
      <c r="F182" s="79">
        <v>104</v>
      </c>
      <c r="G182" s="74">
        <v>44354</v>
      </c>
      <c r="H182" s="111">
        <f t="shared" si="12"/>
        <v>44719</v>
      </c>
      <c r="I182" s="92">
        <f t="shared" si="12"/>
        <v>45084</v>
      </c>
    </row>
    <row r="183" spans="1:9" ht="25.5">
      <c r="A183" s="128">
        <v>10</v>
      </c>
      <c r="B183" s="116" t="s">
        <v>437</v>
      </c>
      <c r="C183" s="15" t="s">
        <v>183</v>
      </c>
      <c r="D183" s="15" t="s">
        <v>174</v>
      </c>
      <c r="E183" s="15" t="s">
        <v>174</v>
      </c>
      <c r="F183" s="79">
        <v>330.4</v>
      </c>
      <c r="G183" s="74">
        <v>44323</v>
      </c>
      <c r="H183" s="111">
        <f t="shared" si="12"/>
        <v>44688</v>
      </c>
      <c r="I183" s="92">
        <f t="shared" si="12"/>
        <v>45053</v>
      </c>
    </row>
    <row r="184" spans="1:9" ht="25.5">
      <c r="A184" s="128">
        <v>11</v>
      </c>
      <c r="B184" s="116" t="s">
        <v>437</v>
      </c>
      <c r="C184" s="15" t="s">
        <v>371</v>
      </c>
      <c r="D184" s="15" t="s">
        <v>184</v>
      </c>
      <c r="E184" s="15" t="s">
        <v>184</v>
      </c>
      <c r="F184" s="79">
        <v>212.1</v>
      </c>
      <c r="G184" s="74">
        <v>44345</v>
      </c>
      <c r="H184" s="111">
        <f t="shared" si="12"/>
        <v>44710</v>
      </c>
      <c r="I184" s="92">
        <f t="shared" si="12"/>
        <v>45075</v>
      </c>
    </row>
    <row r="185" spans="1:9" ht="12.75">
      <c r="A185" s="128">
        <v>12</v>
      </c>
      <c r="B185" s="116" t="s">
        <v>437</v>
      </c>
      <c r="C185" s="15" t="s">
        <v>185</v>
      </c>
      <c r="D185" s="15" t="s">
        <v>182</v>
      </c>
      <c r="E185" s="15" t="s">
        <v>182</v>
      </c>
      <c r="F185" s="79">
        <v>440.4</v>
      </c>
      <c r="G185" s="74">
        <v>44331</v>
      </c>
      <c r="H185" s="111">
        <f t="shared" si="12"/>
        <v>44696</v>
      </c>
      <c r="I185" s="92">
        <f t="shared" si="12"/>
        <v>45061</v>
      </c>
    </row>
    <row r="186" spans="1:9" ht="25.5">
      <c r="A186" s="128">
        <v>13</v>
      </c>
      <c r="B186" s="116" t="s">
        <v>437</v>
      </c>
      <c r="C186" s="15" t="s">
        <v>186</v>
      </c>
      <c r="D186" s="15" t="s">
        <v>174</v>
      </c>
      <c r="E186" s="15" t="s">
        <v>174</v>
      </c>
      <c r="F186" s="79">
        <v>221.8</v>
      </c>
      <c r="G186" s="74">
        <v>44376</v>
      </c>
      <c r="H186" s="111">
        <f t="shared" si="12"/>
        <v>44741</v>
      </c>
      <c r="I186" s="92">
        <f t="shared" si="12"/>
        <v>45106</v>
      </c>
    </row>
    <row r="187" spans="1:9" ht="25.5">
      <c r="A187" s="128">
        <v>14</v>
      </c>
      <c r="B187" s="116" t="s">
        <v>437</v>
      </c>
      <c r="C187" s="15" t="s">
        <v>187</v>
      </c>
      <c r="D187" s="15" t="s">
        <v>172</v>
      </c>
      <c r="E187" s="15" t="s">
        <v>172</v>
      </c>
      <c r="F187" s="79">
        <v>119.8</v>
      </c>
      <c r="G187" s="74">
        <v>44374</v>
      </c>
      <c r="H187" s="111">
        <f t="shared" si="12"/>
        <v>44739</v>
      </c>
      <c r="I187" s="92">
        <f t="shared" si="12"/>
        <v>45104</v>
      </c>
    </row>
    <row r="188" spans="1:9" ht="25.5">
      <c r="A188" s="128">
        <v>15</v>
      </c>
      <c r="B188" s="116" t="s">
        <v>437</v>
      </c>
      <c r="C188" s="15" t="s">
        <v>188</v>
      </c>
      <c r="D188" s="15" t="s">
        <v>174</v>
      </c>
      <c r="E188" s="15" t="s">
        <v>174</v>
      </c>
      <c r="F188" s="79">
        <v>61.3</v>
      </c>
      <c r="G188" s="74">
        <v>44325</v>
      </c>
      <c r="H188" s="111">
        <f t="shared" si="12"/>
        <v>44690</v>
      </c>
      <c r="I188" s="92">
        <f t="shared" si="12"/>
        <v>45055</v>
      </c>
    </row>
    <row r="189" spans="1:9" ht="12.75">
      <c r="A189" s="128">
        <v>16</v>
      </c>
      <c r="B189" s="116" t="s">
        <v>437</v>
      </c>
      <c r="C189" s="15" t="s">
        <v>189</v>
      </c>
      <c r="D189" s="15" t="s">
        <v>174</v>
      </c>
      <c r="E189" s="15" t="s">
        <v>174</v>
      </c>
      <c r="F189" s="79">
        <v>126.5</v>
      </c>
      <c r="G189" s="74">
        <v>44354</v>
      </c>
      <c r="H189" s="111">
        <f t="shared" si="12"/>
        <v>44719</v>
      </c>
      <c r="I189" s="92">
        <f t="shared" si="12"/>
        <v>45084</v>
      </c>
    </row>
    <row r="190" spans="1:9" ht="12.75">
      <c r="A190" s="128">
        <v>17</v>
      </c>
      <c r="B190" s="116" t="s">
        <v>437</v>
      </c>
      <c r="C190" s="15" t="s">
        <v>190</v>
      </c>
      <c r="D190" s="15" t="s">
        <v>174</v>
      </c>
      <c r="E190" s="15" t="s">
        <v>174</v>
      </c>
      <c r="F190" s="79">
        <v>79.8</v>
      </c>
      <c r="G190" s="74">
        <v>44337</v>
      </c>
      <c r="H190" s="111">
        <f t="shared" si="12"/>
        <v>44702</v>
      </c>
      <c r="I190" s="92">
        <f t="shared" si="12"/>
        <v>45067</v>
      </c>
    </row>
    <row r="191" spans="1:9" ht="12.75">
      <c r="A191" s="128">
        <v>18</v>
      </c>
      <c r="B191" s="116" t="s">
        <v>437</v>
      </c>
      <c r="C191" s="15" t="s">
        <v>20</v>
      </c>
      <c r="D191" s="15" t="s">
        <v>174</v>
      </c>
      <c r="E191" s="15" t="s">
        <v>174</v>
      </c>
      <c r="F191" s="79">
        <v>48</v>
      </c>
      <c r="G191" s="74">
        <v>44354</v>
      </c>
      <c r="H191" s="111">
        <f t="shared" si="12"/>
        <v>44719</v>
      </c>
      <c r="I191" s="92">
        <f t="shared" si="12"/>
        <v>45084</v>
      </c>
    </row>
    <row r="192" spans="1:9" ht="12.75">
      <c r="A192" s="128">
        <v>19</v>
      </c>
      <c r="B192" s="116" t="s">
        <v>437</v>
      </c>
      <c r="C192" s="15" t="s">
        <v>135</v>
      </c>
      <c r="D192" s="15" t="s">
        <v>174</v>
      </c>
      <c r="E192" s="15" t="s">
        <v>174</v>
      </c>
      <c r="F192" s="79">
        <v>45.5</v>
      </c>
      <c r="G192" s="74">
        <v>44354</v>
      </c>
      <c r="H192" s="111">
        <f t="shared" si="12"/>
        <v>44719</v>
      </c>
      <c r="I192" s="92">
        <f t="shared" si="12"/>
        <v>45084</v>
      </c>
    </row>
    <row r="193" spans="1:9" ht="12.75">
      <c r="A193" s="128">
        <v>20</v>
      </c>
      <c r="B193" s="116" t="s">
        <v>437</v>
      </c>
      <c r="C193" s="15" t="s">
        <v>242</v>
      </c>
      <c r="D193" s="15" t="s">
        <v>191</v>
      </c>
      <c r="E193" s="15" t="s">
        <v>191</v>
      </c>
      <c r="F193" s="79">
        <v>94</v>
      </c>
      <c r="G193" s="74">
        <v>44334</v>
      </c>
      <c r="H193" s="111">
        <f t="shared" si="12"/>
        <v>44699</v>
      </c>
      <c r="I193" s="92">
        <f t="shared" si="12"/>
        <v>45064</v>
      </c>
    </row>
    <row r="194" spans="1:9" ht="25.5">
      <c r="A194" s="128">
        <v>21</v>
      </c>
      <c r="B194" s="116" t="s">
        <v>437</v>
      </c>
      <c r="C194" s="15" t="s">
        <v>192</v>
      </c>
      <c r="D194" s="15" t="s">
        <v>174</v>
      </c>
      <c r="E194" s="15" t="s">
        <v>174</v>
      </c>
      <c r="F194" s="79">
        <v>359.2</v>
      </c>
      <c r="G194" s="74">
        <v>44339</v>
      </c>
      <c r="H194" s="111">
        <f t="shared" si="12"/>
        <v>44704</v>
      </c>
      <c r="I194" s="92">
        <f t="shared" si="12"/>
        <v>45069</v>
      </c>
    </row>
    <row r="195" spans="1:9" ht="12.75">
      <c r="A195" s="128">
        <v>22</v>
      </c>
      <c r="B195" s="116" t="s">
        <v>437</v>
      </c>
      <c r="C195" s="15" t="s">
        <v>193</v>
      </c>
      <c r="D195" s="15" t="s">
        <v>174</v>
      </c>
      <c r="E195" s="15" t="s">
        <v>174</v>
      </c>
      <c r="F195" s="79">
        <v>805.61</v>
      </c>
      <c r="G195" s="74">
        <v>44332</v>
      </c>
      <c r="H195" s="111">
        <f t="shared" si="12"/>
        <v>44697</v>
      </c>
      <c r="I195" s="92">
        <f t="shared" si="12"/>
        <v>45062</v>
      </c>
    </row>
    <row r="196" spans="1:9" ht="25.5">
      <c r="A196" s="128">
        <v>23</v>
      </c>
      <c r="B196" s="116" t="s">
        <v>437</v>
      </c>
      <c r="C196" s="15" t="s">
        <v>194</v>
      </c>
      <c r="D196" s="15" t="s">
        <v>184</v>
      </c>
      <c r="E196" s="15" t="s">
        <v>184</v>
      </c>
      <c r="F196" s="79">
        <v>865.5</v>
      </c>
      <c r="G196" s="74">
        <v>44347</v>
      </c>
      <c r="H196" s="111">
        <f t="shared" si="12"/>
        <v>44712</v>
      </c>
      <c r="I196" s="92">
        <f t="shared" si="12"/>
        <v>45077</v>
      </c>
    </row>
    <row r="197" spans="1:9" ht="25.5">
      <c r="A197" s="128">
        <v>24</v>
      </c>
      <c r="B197" s="116" t="s">
        <v>437</v>
      </c>
      <c r="C197" s="15" t="s">
        <v>305</v>
      </c>
      <c r="D197" s="15" t="s">
        <v>293</v>
      </c>
      <c r="E197" s="15" t="s">
        <v>294</v>
      </c>
      <c r="F197" s="79">
        <v>83</v>
      </c>
      <c r="G197" s="74">
        <v>44346</v>
      </c>
      <c r="H197" s="111">
        <f t="shared" si="12"/>
        <v>44711</v>
      </c>
      <c r="I197" s="92">
        <f t="shared" si="12"/>
        <v>45076</v>
      </c>
    </row>
    <row r="198" spans="1:9" ht="25.5">
      <c r="A198" s="128">
        <v>25</v>
      </c>
      <c r="B198" s="116" t="s">
        <v>437</v>
      </c>
      <c r="C198" s="15" t="s">
        <v>305</v>
      </c>
      <c r="D198" s="15" t="s">
        <v>295</v>
      </c>
      <c r="E198" s="15" t="s">
        <v>294</v>
      </c>
      <c r="F198" s="79">
        <v>298</v>
      </c>
      <c r="G198" s="74">
        <v>44346</v>
      </c>
      <c r="H198" s="111">
        <f t="shared" si="12"/>
        <v>44711</v>
      </c>
      <c r="I198" s="92">
        <f t="shared" si="12"/>
        <v>45076</v>
      </c>
    </row>
    <row r="199" spans="1:9" ht="25.5">
      <c r="A199" s="128">
        <v>26</v>
      </c>
      <c r="B199" s="116" t="s">
        <v>437</v>
      </c>
      <c r="C199" s="15" t="s">
        <v>305</v>
      </c>
      <c r="D199" s="15" t="s">
        <v>296</v>
      </c>
      <c r="E199" s="15" t="s">
        <v>294</v>
      </c>
      <c r="F199" s="79">
        <v>78.8</v>
      </c>
      <c r="G199" s="74">
        <v>44346</v>
      </c>
      <c r="H199" s="111">
        <f t="shared" si="12"/>
        <v>44711</v>
      </c>
      <c r="I199" s="92">
        <f t="shared" si="12"/>
        <v>45076</v>
      </c>
    </row>
    <row r="200" spans="1:9" ht="25.5">
      <c r="A200" s="128">
        <v>27</v>
      </c>
      <c r="B200" s="116" t="s">
        <v>437</v>
      </c>
      <c r="C200" s="15" t="s">
        <v>305</v>
      </c>
      <c r="D200" s="15" t="s">
        <v>297</v>
      </c>
      <c r="E200" s="15" t="s">
        <v>294</v>
      </c>
      <c r="F200" s="79">
        <v>28</v>
      </c>
      <c r="G200" s="74">
        <v>44346</v>
      </c>
      <c r="H200" s="111">
        <f t="shared" si="12"/>
        <v>44711</v>
      </c>
      <c r="I200" s="92">
        <f t="shared" si="12"/>
        <v>45076</v>
      </c>
    </row>
    <row r="201" spans="1:9" ht="51">
      <c r="A201" s="128">
        <v>28</v>
      </c>
      <c r="B201" s="116" t="s">
        <v>437</v>
      </c>
      <c r="C201" s="15" t="s">
        <v>305</v>
      </c>
      <c r="D201" s="15" t="s">
        <v>298</v>
      </c>
      <c r="E201" s="15" t="s">
        <v>301</v>
      </c>
      <c r="F201" s="79">
        <v>14.5</v>
      </c>
      <c r="G201" s="74">
        <v>44346</v>
      </c>
      <c r="H201" s="111">
        <f t="shared" si="12"/>
        <v>44711</v>
      </c>
      <c r="I201" s="92">
        <f t="shared" si="12"/>
        <v>45076</v>
      </c>
    </row>
    <row r="202" spans="1:9" ht="25.5">
      <c r="A202" s="128">
        <v>29</v>
      </c>
      <c r="B202" s="116" t="s">
        <v>437</v>
      </c>
      <c r="C202" s="15" t="s">
        <v>305</v>
      </c>
      <c r="D202" s="15" t="s">
        <v>299</v>
      </c>
      <c r="E202" s="15" t="s">
        <v>294</v>
      </c>
      <c r="F202" s="79">
        <v>23.7</v>
      </c>
      <c r="G202" s="74">
        <v>44346</v>
      </c>
      <c r="H202" s="111">
        <f t="shared" si="12"/>
        <v>44711</v>
      </c>
      <c r="I202" s="92">
        <f t="shared" si="12"/>
        <v>45076</v>
      </c>
    </row>
    <row r="203" spans="1:9" ht="51">
      <c r="A203" s="128">
        <v>30</v>
      </c>
      <c r="B203" s="116" t="s">
        <v>437</v>
      </c>
      <c r="C203" s="15" t="s">
        <v>305</v>
      </c>
      <c r="D203" s="15" t="s">
        <v>300</v>
      </c>
      <c r="E203" s="15" t="s">
        <v>301</v>
      </c>
      <c r="F203" s="79">
        <v>89.8</v>
      </c>
      <c r="G203" s="74">
        <v>44346</v>
      </c>
      <c r="H203" s="111">
        <f t="shared" si="12"/>
        <v>44711</v>
      </c>
      <c r="I203" s="92">
        <f t="shared" si="12"/>
        <v>45076</v>
      </c>
    </row>
    <row r="204" spans="1:9" ht="51">
      <c r="A204" s="128">
        <v>31</v>
      </c>
      <c r="B204" s="116" t="s">
        <v>437</v>
      </c>
      <c r="C204" s="15" t="s">
        <v>305</v>
      </c>
      <c r="D204" s="15" t="s">
        <v>303</v>
      </c>
      <c r="E204" s="15" t="s">
        <v>302</v>
      </c>
      <c r="F204" s="79">
        <v>96.5</v>
      </c>
      <c r="G204" s="74">
        <v>44346</v>
      </c>
      <c r="H204" s="111">
        <f t="shared" si="12"/>
        <v>44711</v>
      </c>
      <c r="I204" s="92">
        <f t="shared" si="12"/>
        <v>45076</v>
      </c>
    </row>
    <row r="205" spans="1:9" ht="12.75">
      <c r="A205" s="128">
        <v>32</v>
      </c>
      <c r="B205" s="116" t="s">
        <v>437</v>
      </c>
      <c r="C205" s="15" t="s">
        <v>308</v>
      </c>
      <c r="D205" s="15" t="s">
        <v>191</v>
      </c>
      <c r="E205" s="15" t="s">
        <v>191</v>
      </c>
      <c r="F205" s="79">
        <v>320</v>
      </c>
      <c r="G205" s="74">
        <v>44367</v>
      </c>
      <c r="H205" s="111">
        <f t="shared" si="12"/>
        <v>44732</v>
      </c>
      <c r="I205" s="92">
        <f t="shared" si="12"/>
        <v>45097</v>
      </c>
    </row>
    <row r="206" spans="1:9" ht="12.75">
      <c r="A206" s="128">
        <v>33</v>
      </c>
      <c r="B206" s="116" t="s">
        <v>437</v>
      </c>
      <c r="C206" s="15" t="s">
        <v>339</v>
      </c>
      <c r="D206" s="15" t="s">
        <v>191</v>
      </c>
      <c r="E206" s="15" t="s">
        <v>191</v>
      </c>
      <c r="F206" s="79">
        <v>278.6</v>
      </c>
      <c r="G206" s="74">
        <v>44367</v>
      </c>
      <c r="H206" s="111">
        <f t="shared" si="12"/>
        <v>44732</v>
      </c>
      <c r="I206" s="92">
        <f t="shared" si="12"/>
        <v>45097</v>
      </c>
    </row>
    <row r="207" spans="1:9" ht="12.75">
      <c r="A207" s="128">
        <v>34</v>
      </c>
      <c r="B207" s="116" t="s">
        <v>437</v>
      </c>
      <c r="C207" s="15" t="s">
        <v>309</v>
      </c>
      <c r="D207" s="15" t="s">
        <v>191</v>
      </c>
      <c r="E207" s="15" t="s">
        <v>191</v>
      </c>
      <c r="F207" s="79">
        <v>130.9</v>
      </c>
      <c r="G207" s="74">
        <v>44367</v>
      </c>
      <c r="H207" s="111">
        <f t="shared" si="12"/>
        <v>44732</v>
      </c>
      <c r="I207" s="92">
        <f t="shared" si="12"/>
        <v>45097</v>
      </c>
    </row>
    <row r="208" spans="1:9" ht="12.75">
      <c r="A208" s="128">
        <v>35</v>
      </c>
      <c r="B208" s="116" t="s">
        <v>437</v>
      </c>
      <c r="C208" s="15" t="s">
        <v>327</v>
      </c>
      <c r="D208" s="15" t="s">
        <v>174</v>
      </c>
      <c r="E208" s="15" t="s">
        <v>174</v>
      </c>
      <c r="F208" s="79">
        <v>469.7</v>
      </c>
      <c r="G208" s="74">
        <v>44368</v>
      </c>
      <c r="H208" s="111">
        <f t="shared" si="12"/>
        <v>44733</v>
      </c>
      <c r="I208" s="92">
        <f t="shared" si="12"/>
        <v>45098</v>
      </c>
    </row>
    <row r="209" spans="1:9" ht="12.75">
      <c r="A209" s="128">
        <v>36</v>
      </c>
      <c r="B209" s="116" t="s">
        <v>437</v>
      </c>
      <c r="C209" s="15" t="s">
        <v>249</v>
      </c>
      <c r="D209" s="15" t="s">
        <v>65</v>
      </c>
      <c r="E209" s="15" t="s">
        <v>191</v>
      </c>
      <c r="F209" s="97">
        <v>242</v>
      </c>
      <c r="G209" s="74">
        <v>44347</v>
      </c>
      <c r="H209" s="111">
        <f t="shared" si="12"/>
        <v>44712</v>
      </c>
      <c r="I209" s="92">
        <f t="shared" si="12"/>
        <v>45077</v>
      </c>
    </row>
    <row r="210" spans="1:9" ht="12.75">
      <c r="A210" s="128">
        <v>37</v>
      </c>
      <c r="B210" s="116" t="s">
        <v>437</v>
      </c>
      <c r="C210" s="15" t="s">
        <v>330</v>
      </c>
      <c r="D210" s="15" t="s">
        <v>174</v>
      </c>
      <c r="E210" s="15" t="s">
        <v>174</v>
      </c>
      <c r="F210" s="97">
        <v>72.7</v>
      </c>
      <c r="G210" s="74">
        <v>44333</v>
      </c>
      <c r="H210" s="111">
        <f t="shared" si="12"/>
        <v>44698</v>
      </c>
      <c r="I210" s="92">
        <f t="shared" si="12"/>
        <v>45063</v>
      </c>
    </row>
    <row r="211" spans="1:9" ht="25.5">
      <c r="A211" s="128">
        <v>38</v>
      </c>
      <c r="B211" s="116" t="s">
        <v>437</v>
      </c>
      <c r="C211" s="15" t="s">
        <v>328</v>
      </c>
      <c r="D211" s="15" t="s">
        <v>174</v>
      </c>
      <c r="E211" s="15" t="s">
        <v>174</v>
      </c>
      <c r="F211" s="79">
        <v>27.5</v>
      </c>
      <c r="G211" s="74">
        <v>44320</v>
      </c>
      <c r="H211" s="111">
        <f t="shared" si="12"/>
        <v>44685</v>
      </c>
      <c r="I211" s="92">
        <f t="shared" si="12"/>
        <v>45050</v>
      </c>
    </row>
    <row r="212" spans="1:9" ht="25.5">
      <c r="A212" s="128">
        <v>39</v>
      </c>
      <c r="B212" s="116" t="s">
        <v>437</v>
      </c>
      <c r="C212" s="15" t="s">
        <v>335</v>
      </c>
      <c r="D212" s="15" t="s">
        <v>174</v>
      </c>
      <c r="E212" s="15" t="s">
        <v>174</v>
      </c>
      <c r="F212" s="79">
        <v>1079.21</v>
      </c>
      <c r="G212" s="74">
        <v>44346</v>
      </c>
      <c r="H212" s="111">
        <f t="shared" si="12"/>
        <v>44711</v>
      </c>
      <c r="I212" s="92">
        <f t="shared" si="12"/>
        <v>45076</v>
      </c>
    </row>
    <row r="213" spans="1:9" ht="38.25">
      <c r="A213" s="128">
        <v>40</v>
      </c>
      <c r="B213" s="116" t="s">
        <v>437</v>
      </c>
      <c r="C213" s="15" t="s">
        <v>336</v>
      </c>
      <c r="D213" s="15" t="s">
        <v>174</v>
      </c>
      <c r="E213" s="15" t="s">
        <v>174</v>
      </c>
      <c r="F213" s="79">
        <v>70.29</v>
      </c>
      <c r="G213" s="74">
        <v>44346</v>
      </c>
      <c r="H213" s="111">
        <f t="shared" si="12"/>
        <v>44711</v>
      </c>
      <c r="I213" s="92">
        <f t="shared" si="12"/>
        <v>45076</v>
      </c>
    </row>
    <row r="214" spans="1:9" ht="38.25">
      <c r="A214" s="128">
        <v>41</v>
      </c>
      <c r="B214" s="116" t="s">
        <v>437</v>
      </c>
      <c r="C214" s="15" t="s">
        <v>337</v>
      </c>
      <c r="D214" s="15" t="s">
        <v>174</v>
      </c>
      <c r="E214" s="15" t="s">
        <v>174</v>
      </c>
      <c r="F214" s="79">
        <v>52.32</v>
      </c>
      <c r="G214" s="74">
        <v>44346</v>
      </c>
      <c r="H214" s="111">
        <f t="shared" si="12"/>
        <v>44711</v>
      </c>
      <c r="I214" s="92">
        <f t="shared" si="12"/>
        <v>45076</v>
      </c>
    </row>
    <row r="215" spans="1:9" ht="25.5">
      <c r="A215" s="128">
        <v>42</v>
      </c>
      <c r="B215" s="116" t="s">
        <v>437</v>
      </c>
      <c r="C215" s="15" t="s">
        <v>347</v>
      </c>
      <c r="D215" s="15" t="s">
        <v>174</v>
      </c>
      <c r="E215" s="15" t="s">
        <v>174</v>
      </c>
      <c r="F215" s="79">
        <v>922.07</v>
      </c>
      <c r="G215" s="74">
        <v>44434</v>
      </c>
      <c r="H215" s="111">
        <f t="shared" si="12"/>
        <v>44799</v>
      </c>
      <c r="I215" s="92">
        <f t="shared" si="12"/>
        <v>45164</v>
      </c>
    </row>
    <row r="216" spans="1:9" ht="63.75">
      <c r="A216" s="128">
        <v>43</v>
      </c>
      <c r="B216" s="116" t="s">
        <v>437</v>
      </c>
      <c r="C216" s="15" t="s">
        <v>361</v>
      </c>
      <c r="D216" s="15" t="s">
        <v>362</v>
      </c>
      <c r="E216" s="15" t="s">
        <v>363</v>
      </c>
      <c r="F216" s="79">
        <v>216</v>
      </c>
      <c r="G216" s="74">
        <v>44377</v>
      </c>
      <c r="H216" s="111">
        <f t="shared" si="12"/>
        <v>44742</v>
      </c>
      <c r="I216" s="92">
        <f t="shared" si="12"/>
        <v>45107</v>
      </c>
    </row>
    <row r="217" spans="1:9" ht="38.25">
      <c r="A217" s="128">
        <v>44</v>
      </c>
      <c r="B217" s="116" t="s">
        <v>437</v>
      </c>
      <c r="C217" s="15" t="s">
        <v>373</v>
      </c>
      <c r="D217" s="15" t="s">
        <v>333</v>
      </c>
      <c r="E217" s="15" t="s">
        <v>333</v>
      </c>
      <c r="F217" s="79">
        <v>59.6</v>
      </c>
      <c r="G217" s="74"/>
      <c r="H217" s="111">
        <v>44692</v>
      </c>
      <c r="I217" s="92">
        <f>DATE(YEAR(H217)+1,MONTH(H217),DAY(H217))</f>
        <v>45057</v>
      </c>
    </row>
    <row r="218" spans="1:9" ht="12.75">
      <c r="A218" s="128">
        <v>45</v>
      </c>
      <c r="B218" s="116" t="s">
        <v>437</v>
      </c>
      <c r="C218" s="15" t="s">
        <v>374</v>
      </c>
      <c r="D218" s="15" t="s">
        <v>333</v>
      </c>
      <c r="E218" s="15" t="s">
        <v>333</v>
      </c>
      <c r="F218" s="79">
        <v>101.6</v>
      </c>
      <c r="G218" s="74"/>
      <c r="H218" s="111">
        <v>44715</v>
      </c>
      <c r="I218" s="92">
        <f>DATE(YEAR(H218)+1,MONTH(H218),DAY(H218))</f>
        <v>45080</v>
      </c>
    </row>
    <row r="219" spans="1:9" ht="12.75">
      <c r="A219" s="128">
        <v>46</v>
      </c>
      <c r="B219" s="116" t="s">
        <v>437</v>
      </c>
      <c r="C219" s="15" t="s">
        <v>377</v>
      </c>
      <c r="D219" s="15" t="s">
        <v>333</v>
      </c>
      <c r="E219" s="15" t="s">
        <v>333</v>
      </c>
      <c r="F219" s="79">
        <v>157.5</v>
      </c>
      <c r="G219" s="74"/>
      <c r="H219" s="111">
        <v>44724</v>
      </c>
      <c r="I219" s="92">
        <f>DATE(YEAR(H219)+1,MONTH(H219),DAY(H219))</f>
        <v>45089</v>
      </c>
    </row>
    <row r="220" spans="1:9" ht="25.5">
      <c r="A220" s="128">
        <v>47</v>
      </c>
      <c r="B220" s="116" t="s">
        <v>437</v>
      </c>
      <c r="C220" s="17" t="s">
        <v>383</v>
      </c>
      <c r="D220" s="171" t="s">
        <v>380</v>
      </c>
      <c r="E220" s="171"/>
      <c r="F220" s="171"/>
      <c r="G220" s="102"/>
      <c r="H220" s="117">
        <v>44716</v>
      </c>
      <c r="I220" s="92">
        <f>DATE(YEAR(H220)+1,MONTH(H220),DAY(H220))</f>
        <v>45081</v>
      </c>
    </row>
    <row r="221" spans="1:9" ht="13.5" thickBot="1">
      <c r="A221" s="114">
        <v>48</v>
      </c>
      <c r="B221" s="118" t="s">
        <v>437</v>
      </c>
      <c r="C221" s="94" t="s">
        <v>533</v>
      </c>
      <c r="D221" s="140" t="s">
        <v>534</v>
      </c>
      <c r="E221" s="140" t="s">
        <v>534</v>
      </c>
      <c r="F221" s="172">
        <v>38</v>
      </c>
      <c r="G221" s="115"/>
      <c r="H221" s="119"/>
      <c r="I221" s="93">
        <v>45075</v>
      </c>
    </row>
    <row r="222" spans="1:8" ht="13.5" thickBot="1">
      <c r="A222" s="49"/>
      <c r="B222" s="109"/>
      <c r="C222" s="50"/>
      <c r="D222" s="50"/>
      <c r="E222" s="50"/>
      <c r="F222" s="51"/>
      <c r="G222" s="52"/>
      <c r="H222" s="70"/>
    </row>
    <row r="223" spans="1:9" ht="30">
      <c r="A223" s="53"/>
      <c r="B223" s="121"/>
      <c r="C223" s="54" t="s">
        <v>312</v>
      </c>
      <c r="D223" s="55" t="s">
        <v>321</v>
      </c>
      <c r="E223" s="56"/>
      <c r="F223" s="57" t="s">
        <v>322</v>
      </c>
      <c r="G223" s="76"/>
      <c r="H223" s="76"/>
      <c r="I223" s="27"/>
    </row>
    <row r="224" spans="1:9" ht="25.5">
      <c r="A224" s="14"/>
      <c r="B224" s="120"/>
      <c r="C224" s="16" t="s">
        <v>368</v>
      </c>
      <c r="D224" s="34"/>
      <c r="E224" s="34"/>
      <c r="F224" s="34"/>
      <c r="G224" s="34"/>
      <c r="H224" s="34"/>
      <c r="I224" s="122"/>
    </row>
    <row r="225" spans="1:9" ht="25.5">
      <c r="A225" s="128">
        <v>1</v>
      </c>
      <c r="B225" s="116" t="s">
        <v>437</v>
      </c>
      <c r="C225" s="58" t="s">
        <v>313</v>
      </c>
      <c r="D225" s="15" t="s">
        <v>314</v>
      </c>
      <c r="E225" s="15"/>
      <c r="F225" s="79">
        <v>740</v>
      </c>
      <c r="G225" s="74">
        <v>44353</v>
      </c>
      <c r="H225" s="111">
        <f aca="true" t="shared" si="13" ref="H225:I229">DATE(YEAR(G225)+1,MONTH(G225),DAY(G225))</f>
        <v>44718</v>
      </c>
      <c r="I225" s="92">
        <f t="shared" si="13"/>
        <v>45083</v>
      </c>
    </row>
    <row r="226" spans="1:9" ht="25.5">
      <c r="A226" s="128">
        <v>2</v>
      </c>
      <c r="B226" s="116" t="s">
        <v>437</v>
      </c>
      <c r="C226" s="58" t="s">
        <v>315</v>
      </c>
      <c r="D226" s="15" t="s">
        <v>314</v>
      </c>
      <c r="E226" s="15"/>
      <c r="F226" s="79">
        <v>110</v>
      </c>
      <c r="G226" s="74">
        <v>44353</v>
      </c>
      <c r="H226" s="111">
        <f t="shared" si="13"/>
        <v>44718</v>
      </c>
      <c r="I226" s="92">
        <f t="shared" si="13"/>
        <v>45083</v>
      </c>
    </row>
    <row r="227" spans="1:9" ht="25.5">
      <c r="A227" s="128">
        <v>3</v>
      </c>
      <c r="B227" s="116" t="s">
        <v>437</v>
      </c>
      <c r="C227" s="58" t="s">
        <v>318</v>
      </c>
      <c r="D227" s="15" t="s">
        <v>314</v>
      </c>
      <c r="E227" s="15"/>
      <c r="F227" s="79">
        <v>1030</v>
      </c>
      <c r="G227" s="74">
        <v>44353</v>
      </c>
      <c r="H227" s="111">
        <f t="shared" si="13"/>
        <v>44718</v>
      </c>
      <c r="I227" s="92">
        <f t="shared" si="13"/>
        <v>45083</v>
      </c>
    </row>
    <row r="228" spans="1:9" ht="25.5">
      <c r="A228" s="128">
        <v>4</v>
      </c>
      <c r="B228" s="116" t="s">
        <v>437</v>
      </c>
      <c r="C228" s="58" t="s">
        <v>319</v>
      </c>
      <c r="D228" s="15" t="s">
        <v>316</v>
      </c>
      <c r="E228" s="15"/>
      <c r="F228" s="79">
        <v>1760</v>
      </c>
      <c r="G228" s="74">
        <v>44353</v>
      </c>
      <c r="H228" s="111">
        <f t="shared" si="13"/>
        <v>44718</v>
      </c>
      <c r="I228" s="92">
        <f t="shared" si="13"/>
        <v>45083</v>
      </c>
    </row>
    <row r="229" spans="1:9" ht="25.5">
      <c r="A229" s="128">
        <v>5</v>
      </c>
      <c r="B229" s="116" t="s">
        <v>437</v>
      </c>
      <c r="C229" s="58" t="s">
        <v>320</v>
      </c>
      <c r="D229" s="15" t="s">
        <v>317</v>
      </c>
      <c r="E229" s="15"/>
      <c r="F229" s="79">
        <v>680</v>
      </c>
      <c r="G229" s="74">
        <v>44368</v>
      </c>
      <c r="H229" s="111">
        <f t="shared" si="13"/>
        <v>44733</v>
      </c>
      <c r="I229" s="92">
        <f t="shared" si="13"/>
        <v>45098</v>
      </c>
    </row>
    <row r="230" spans="1:9" ht="25.5">
      <c r="A230" s="14"/>
      <c r="B230" s="120"/>
      <c r="C230" s="16" t="s">
        <v>367</v>
      </c>
      <c r="D230" s="34"/>
      <c r="E230" s="34"/>
      <c r="F230" s="86"/>
      <c r="G230" s="86"/>
      <c r="H230" s="86"/>
      <c r="I230" s="123"/>
    </row>
    <row r="231" spans="1:9" ht="25.5">
      <c r="A231" s="128">
        <v>6</v>
      </c>
      <c r="B231" s="116" t="s">
        <v>437</v>
      </c>
      <c r="C231" s="58" t="s">
        <v>323</v>
      </c>
      <c r="D231" s="15" t="s">
        <v>314</v>
      </c>
      <c r="E231" s="15"/>
      <c r="F231" s="79">
        <v>570</v>
      </c>
      <c r="G231" s="74">
        <v>44353</v>
      </c>
      <c r="H231" s="111">
        <f>DATE(YEAR(G231)+1,MONTH(G231),DAY(G231))</f>
        <v>44718</v>
      </c>
      <c r="I231" s="92">
        <f>DATE(YEAR(H231)+1,MONTH(H231),DAY(H231))</f>
        <v>45083</v>
      </c>
    </row>
    <row r="232" spans="1:9" ht="26.25" thickBot="1">
      <c r="A232" s="114">
        <v>7</v>
      </c>
      <c r="B232" s="118" t="s">
        <v>437</v>
      </c>
      <c r="C232" s="59" t="s">
        <v>324</v>
      </c>
      <c r="D232" s="29" t="s">
        <v>316</v>
      </c>
      <c r="E232" s="29"/>
      <c r="F232" s="87">
        <v>1275</v>
      </c>
      <c r="G232" s="75">
        <v>44353</v>
      </c>
      <c r="H232" s="113">
        <f>DATE(YEAR(G232)+1,MONTH(G232),DAY(G232))</f>
        <v>44718</v>
      </c>
      <c r="I232" s="93">
        <f>DATE(YEAR(H232)+1,MONTH(H232),DAY(H232))</f>
        <v>45083</v>
      </c>
    </row>
    <row r="233" spans="1:8" ht="13.5" thickBot="1">
      <c r="A233" s="60"/>
      <c r="B233" s="60"/>
      <c r="C233" s="61"/>
      <c r="D233" s="50"/>
      <c r="E233" s="50"/>
      <c r="F233" s="62"/>
      <c r="G233" s="43"/>
      <c r="H233" s="41"/>
    </row>
    <row r="234" spans="1:9" ht="12.75" customHeight="1">
      <c r="A234" s="166" t="s">
        <v>196</v>
      </c>
      <c r="B234" s="167"/>
      <c r="C234" s="167"/>
      <c r="D234" s="167"/>
      <c r="E234" s="167"/>
      <c r="F234" s="167"/>
      <c r="G234" s="167"/>
      <c r="H234" s="167"/>
      <c r="I234" s="168"/>
    </row>
    <row r="235" spans="1:9" ht="12.75">
      <c r="A235" s="128">
        <v>1</v>
      </c>
      <c r="B235" s="116" t="s">
        <v>437</v>
      </c>
      <c r="C235" s="15" t="s">
        <v>198</v>
      </c>
      <c r="D235" s="15" t="s">
        <v>51</v>
      </c>
      <c r="E235" s="15" t="s">
        <v>174</v>
      </c>
      <c r="F235" s="79">
        <v>63.6</v>
      </c>
      <c r="G235" s="74">
        <v>44349</v>
      </c>
      <c r="H235" s="111">
        <f aca="true" t="shared" si="14" ref="H235:I269">DATE(YEAR(G235)+1,MONTH(G235),DAY(G235))</f>
        <v>44714</v>
      </c>
      <c r="I235" s="92">
        <f t="shared" si="14"/>
        <v>45079</v>
      </c>
    </row>
    <row r="236" spans="1:9" ht="12.75">
      <c r="A236" s="128">
        <v>2</v>
      </c>
      <c r="B236" s="116" t="s">
        <v>437</v>
      </c>
      <c r="C236" s="15" t="s">
        <v>89</v>
      </c>
      <c r="D236" s="15" t="s">
        <v>199</v>
      </c>
      <c r="E236" s="15" t="s">
        <v>174</v>
      </c>
      <c r="F236" s="79">
        <v>68.8</v>
      </c>
      <c r="G236" s="74">
        <v>44333</v>
      </c>
      <c r="H236" s="111">
        <f t="shared" si="14"/>
        <v>44698</v>
      </c>
      <c r="I236" s="92">
        <f t="shared" si="14"/>
        <v>45063</v>
      </c>
    </row>
    <row r="237" spans="1:9" ht="12.75">
      <c r="A237" s="128">
        <v>3</v>
      </c>
      <c r="B237" s="116" t="s">
        <v>437</v>
      </c>
      <c r="C237" s="15" t="s">
        <v>200</v>
      </c>
      <c r="D237" s="15" t="s">
        <v>201</v>
      </c>
      <c r="E237" s="15" t="s">
        <v>243</v>
      </c>
      <c r="F237" s="79">
        <v>68.8</v>
      </c>
      <c r="G237" s="74">
        <v>44350</v>
      </c>
      <c r="H237" s="111">
        <f t="shared" si="14"/>
        <v>44715</v>
      </c>
      <c r="I237" s="92">
        <f t="shared" si="14"/>
        <v>45080</v>
      </c>
    </row>
    <row r="238" spans="1:9" ht="12.75">
      <c r="A238" s="128">
        <v>4</v>
      </c>
      <c r="B238" s="116" t="s">
        <v>437</v>
      </c>
      <c r="C238" s="15" t="s">
        <v>200</v>
      </c>
      <c r="D238" s="15" t="s">
        <v>199</v>
      </c>
      <c r="E238" s="15" t="s">
        <v>174</v>
      </c>
      <c r="F238" s="79">
        <v>53.8</v>
      </c>
      <c r="G238" s="74">
        <v>44350</v>
      </c>
      <c r="H238" s="111">
        <f t="shared" si="14"/>
        <v>44715</v>
      </c>
      <c r="I238" s="92">
        <f t="shared" si="14"/>
        <v>45080</v>
      </c>
    </row>
    <row r="239" spans="1:9" ht="12.75">
      <c r="A239" s="128">
        <v>5</v>
      </c>
      <c r="B239" s="116" t="s">
        <v>437</v>
      </c>
      <c r="C239" s="15" t="s">
        <v>202</v>
      </c>
      <c r="D239" s="15" t="s">
        <v>203</v>
      </c>
      <c r="E239" s="15" t="s">
        <v>174</v>
      </c>
      <c r="F239" s="79">
        <v>37</v>
      </c>
      <c r="G239" s="74">
        <v>44320</v>
      </c>
      <c r="H239" s="111">
        <f t="shared" si="14"/>
        <v>44685</v>
      </c>
      <c r="I239" s="92">
        <f t="shared" si="14"/>
        <v>45050</v>
      </c>
    </row>
    <row r="240" spans="1:9" ht="12.75">
      <c r="A240" s="128">
        <v>6</v>
      </c>
      <c r="B240" s="116" t="s">
        <v>437</v>
      </c>
      <c r="C240" s="15" t="s">
        <v>8</v>
      </c>
      <c r="D240" s="15" t="s">
        <v>199</v>
      </c>
      <c r="E240" s="15" t="s">
        <v>243</v>
      </c>
      <c r="F240" s="79">
        <v>11.5</v>
      </c>
      <c r="G240" s="74">
        <v>44320</v>
      </c>
      <c r="H240" s="111">
        <f t="shared" si="14"/>
        <v>44685</v>
      </c>
      <c r="I240" s="92">
        <f t="shared" si="14"/>
        <v>45050</v>
      </c>
    </row>
    <row r="241" spans="1:9" ht="12.75">
      <c r="A241" s="128">
        <v>7</v>
      </c>
      <c r="B241" s="116" t="s">
        <v>437</v>
      </c>
      <c r="C241" s="15" t="s">
        <v>204</v>
      </c>
      <c r="D241" s="15" t="s">
        <v>205</v>
      </c>
      <c r="E241" s="15" t="s">
        <v>174</v>
      </c>
      <c r="F241" s="79">
        <v>8</v>
      </c>
      <c r="G241" s="74">
        <v>44320</v>
      </c>
      <c r="H241" s="111">
        <f t="shared" si="14"/>
        <v>44685</v>
      </c>
      <c r="I241" s="92">
        <f t="shared" si="14"/>
        <v>45050</v>
      </c>
    </row>
    <row r="242" spans="1:9" ht="12.75">
      <c r="A242" s="128">
        <v>8</v>
      </c>
      <c r="B242" s="116" t="s">
        <v>437</v>
      </c>
      <c r="C242" s="15" t="s">
        <v>206</v>
      </c>
      <c r="D242" s="15" t="s">
        <v>205</v>
      </c>
      <c r="E242" s="15" t="s">
        <v>191</v>
      </c>
      <c r="F242" s="79">
        <v>9.3</v>
      </c>
      <c r="G242" s="74">
        <v>44320</v>
      </c>
      <c r="H242" s="111">
        <f t="shared" si="14"/>
        <v>44685</v>
      </c>
      <c r="I242" s="92">
        <f t="shared" si="14"/>
        <v>45050</v>
      </c>
    </row>
    <row r="243" spans="1:9" ht="25.5">
      <c r="A243" s="128">
        <v>9</v>
      </c>
      <c r="B243" s="116" t="s">
        <v>437</v>
      </c>
      <c r="C243" s="15" t="s">
        <v>207</v>
      </c>
      <c r="D243" s="15" t="s">
        <v>208</v>
      </c>
      <c r="E243" s="15" t="s">
        <v>172</v>
      </c>
      <c r="F243" s="79">
        <v>14</v>
      </c>
      <c r="G243" s="74">
        <v>44321</v>
      </c>
      <c r="H243" s="111">
        <f t="shared" si="14"/>
        <v>44686</v>
      </c>
      <c r="I243" s="92">
        <f t="shared" si="14"/>
        <v>45051</v>
      </c>
    </row>
    <row r="244" spans="1:9" ht="12.75">
      <c r="A244" s="128">
        <v>10</v>
      </c>
      <c r="B244" s="116" t="s">
        <v>437</v>
      </c>
      <c r="C244" s="15" t="s">
        <v>83</v>
      </c>
      <c r="D244" s="15" t="s">
        <v>209</v>
      </c>
      <c r="E244" s="15" t="s">
        <v>243</v>
      </c>
      <c r="F244" s="79">
        <v>49.5</v>
      </c>
      <c r="G244" s="74">
        <v>44346</v>
      </c>
      <c r="H244" s="111">
        <f t="shared" si="14"/>
        <v>44711</v>
      </c>
      <c r="I244" s="92">
        <f t="shared" si="14"/>
        <v>45076</v>
      </c>
    </row>
    <row r="245" spans="1:9" ht="12.75">
      <c r="A245" s="128">
        <v>11</v>
      </c>
      <c r="B245" s="116" t="s">
        <v>437</v>
      </c>
      <c r="C245" s="15" t="s">
        <v>210</v>
      </c>
      <c r="D245" s="15" t="s">
        <v>9</v>
      </c>
      <c r="E245" s="15" t="s">
        <v>174</v>
      </c>
      <c r="F245" s="79">
        <v>7.7</v>
      </c>
      <c r="G245" s="74">
        <v>44346</v>
      </c>
      <c r="H245" s="111">
        <f t="shared" si="14"/>
        <v>44711</v>
      </c>
      <c r="I245" s="92">
        <f t="shared" si="14"/>
        <v>45076</v>
      </c>
    </row>
    <row r="246" spans="1:9" ht="25.5">
      <c r="A246" s="128">
        <v>12</v>
      </c>
      <c r="B246" s="116" t="s">
        <v>437</v>
      </c>
      <c r="C246" s="15" t="s">
        <v>211</v>
      </c>
      <c r="D246" s="15" t="s">
        <v>203</v>
      </c>
      <c r="E246" s="15" t="s">
        <v>244</v>
      </c>
      <c r="F246" s="79">
        <v>13</v>
      </c>
      <c r="G246" s="74">
        <v>44356</v>
      </c>
      <c r="H246" s="111">
        <f t="shared" si="14"/>
        <v>44721</v>
      </c>
      <c r="I246" s="92">
        <f t="shared" si="14"/>
        <v>45086</v>
      </c>
    </row>
    <row r="247" spans="1:9" ht="12.75">
      <c r="A247" s="128">
        <v>13</v>
      </c>
      <c r="B247" s="116" t="s">
        <v>437</v>
      </c>
      <c r="C247" s="15" t="s">
        <v>212</v>
      </c>
      <c r="D247" s="15" t="s">
        <v>19</v>
      </c>
      <c r="E247" s="15" t="s">
        <v>174</v>
      </c>
      <c r="F247" s="79">
        <v>72.8</v>
      </c>
      <c r="G247" s="74">
        <v>44356</v>
      </c>
      <c r="H247" s="111">
        <f t="shared" si="14"/>
        <v>44721</v>
      </c>
      <c r="I247" s="92">
        <f t="shared" si="14"/>
        <v>45086</v>
      </c>
    </row>
    <row r="248" spans="1:9" ht="12.75">
      <c r="A248" s="128">
        <v>14</v>
      </c>
      <c r="B248" s="116" t="s">
        <v>437</v>
      </c>
      <c r="C248" s="15" t="s">
        <v>213</v>
      </c>
      <c r="D248" s="15" t="s">
        <v>51</v>
      </c>
      <c r="E248" s="15" t="s">
        <v>245</v>
      </c>
      <c r="F248" s="79">
        <v>9</v>
      </c>
      <c r="G248" s="74">
        <v>44356</v>
      </c>
      <c r="H248" s="111">
        <f t="shared" si="14"/>
        <v>44721</v>
      </c>
      <c r="I248" s="92">
        <f t="shared" si="14"/>
        <v>45086</v>
      </c>
    </row>
    <row r="249" spans="1:9" ht="12.75">
      <c r="A249" s="128">
        <v>15</v>
      </c>
      <c r="B249" s="116" t="s">
        <v>437</v>
      </c>
      <c r="C249" s="15" t="s">
        <v>60</v>
      </c>
      <c r="D249" s="15" t="s">
        <v>19</v>
      </c>
      <c r="E249" s="15" t="s">
        <v>245</v>
      </c>
      <c r="F249" s="79">
        <v>18.6</v>
      </c>
      <c r="G249" s="74">
        <v>44353</v>
      </c>
      <c r="H249" s="111">
        <f t="shared" si="14"/>
        <v>44718</v>
      </c>
      <c r="I249" s="92">
        <f t="shared" si="14"/>
        <v>45083</v>
      </c>
    </row>
    <row r="250" spans="1:9" ht="12.75">
      <c r="A250" s="128">
        <v>16</v>
      </c>
      <c r="B250" s="116" t="s">
        <v>437</v>
      </c>
      <c r="C250" s="15" t="s">
        <v>214</v>
      </c>
      <c r="D250" s="15" t="s">
        <v>215</v>
      </c>
      <c r="E250" s="15" t="s">
        <v>174</v>
      </c>
      <c r="F250" s="79">
        <v>12</v>
      </c>
      <c r="G250" s="74">
        <v>44321</v>
      </c>
      <c r="H250" s="111">
        <f t="shared" si="14"/>
        <v>44686</v>
      </c>
      <c r="I250" s="92">
        <f t="shared" si="14"/>
        <v>45051</v>
      </c>
    </row>
    <row r="251" spans="1:9" ht="25.5">
      <c r="A251" s="128">
        <v>17</v>
      </c>
      <c r="B251" s="116" t="s">
        <v>437</v>
      </c>
      <c r="C251" s="15" t="s">
        <v>216</v>
      </c>
      <c r="D251" s="15" t="s">
        <v>203</v>
      </c>
      <c r="E251" s="15" t="s">
        <v>174</v>
      </c>
      <c r="F251" s="79">
        <v>11.5</v>
      </c>
      <c r="G251" s="74">
        <v>44321</v>
      </c>
      <c r="H251" s="111">
        <f t="shared" si="14"/>
        <v>44686</v>
      </c>
      <c r="I251" s="92">
        <f t="shared" si="14"/>
        <v>45051</v>
      </c>
    </row>
    <row r="252" spans="1:9" ht="25.5">
      <c r="A252" s="128">
        <v>18</v>
      </c>
      <c r="B252" s="116" t="s">
        <v>437</v>
      </c>
      <c r="C252" s="15" t="s">
        <v>217</v>
      </c>
      <c r="D252" s="15" t="s">
        <v>203</v>
      </c>
      <c r="E252" s="15" t="s">
        <v>243</v>
      </c>
      <c r="F252" s="79">
        <v>10.3</v>
      </c>
      <c r="G252" s="74">
        <v>44324</v>
      </c>
      <c r="H252" s="111">
        <f t="shared" si="14"/>
        <v>44689</v>
      </c>
      <c r="I252" s="92">
        <f t="shared" si="14"/>
        <v>45054</v>
      </c>
    </row>
    <row r="253" spans="1:9" ht="25.5">
      <c r="A253" s="128">
        <v>19</v>
      </c>
      <c r="B253" s="116" t="s">
        <v>437</v>
      </c>
      <c r="C253" s="15" t="s">
        <v>218</v>
      </c>
      <c r="D253" s="15" t="s">
        <v>203</v>
      </c>
      <c r="E253" s="15" t="s">
        <v>174</v>
      </c>
      <c r="F253" s="79">
        <v>9.2</v>
      </c>
      <c r="G253" s="74">
        <v>44324</v>
      </c>
      <c r="H253" s="111">
        <f t="shared" si="14"/>
        <v>44689</v>
      </c>
      <c r="I253" s="92">
        <f t="shared" si="14"/>
        <v>45054</v>
      </c>
    </row>
    <row r="254" spans="1:9" ht="25.5">
      <c r="A254" s="128">
        <v>20</v>
      </c>
      <c r="B254" s="116" t="s">
        <v>437</v>
      </c>
      <c r="C254" s="15" t="s">
        <v>219</v>
      </c>
      <c r="D254" s="15" t="s">
        <v>197</v>
      </c>
      <c r="E254" s="15" t="s">
        <v>174</v>
      </c>
      <c r="F254" s="79">
        <v>32</v>
      </c>
      <c r="G254" s="74">
        <v>44327</v>
      </c>
      <c r="H254" s="111">
        <f t="shared" si="14"/>
        <v>44692</v>
      </c>
      <c r="I254" s="92">
        <f t="shared" si="14"/>
        <v>45057</v>
      </c>
    </row>
    <row r="255" spans="1:9" ht="12.75">
      <c r="A255" s="128">
        <v>21</v>
      </c>
      <c r="B255" s="116" t="s">
        <v>437</v>
      </c>
      <c r="C255" s="15" t="s">
        <v>220</v>
      </c>
      <c r="D255" s="15" t="s">
        <v>197</v>
      </c>
      <c r="E255" s="15" t="s">
        <v>174</v>
      </c>
      <c r="F255" s="79">
        <v>46</v>
      </c>
      <c r="G255" s="74">
        <v>44339</v>
      </c>
      <c r="H255" s="111">
        <f t="shared" si="14"/>
        <v>44704</v>
      </c>
      <c r="I255" s="92">
        <f t="shared" si="14"/>
        <v>45069</v>
      </c>
    </row>
    <row r="256" spans="1:9" ht="25.5">
      <c r="A256" s="128">
        <v>22</v>
      </c>
      <c r="B256" s="116" t="s">
        <v>437</v>
      </c>
      <c r="C256" s="19" t="s">
        <v>221</v>
      </c>
      <c r="D256" s="18" t="s">
        <v>197</v>
      </c>
      <c r="E256" s="18" t="s">
        <v>174</v>
      </c>
      <c r="F256" s="81">
        <v>110</v>
      </c>
      <c r="G256" s="74">
        <v>44327</v>
      </c>
      <c r="H256" s="111">
        <f t="shared" si="14"/>
        <v>44692</v>
      </c>
      <c r="I256" s="92">
        <f t="shared" si="14"/>
        <v>45057</v>
      </c>
    </row>
    <row r="257" spans="1:9" ht="25.5">
      <c r="A257" s="128">
        <v>23</v>
      </c>
      <c r="B257" s="116" t="s">
        <v>437</v>
      </c>
      <c r="C257" s="19" t="s">
        <v>222</v>
      </c>
      <c r="D257" s="18" t="s">
        <v>197</v>
      </c>
      <c r="E257" s="18" t="s">
        <v>191</v>
      </c>
      <c r="F257" s="81">
        <v>7</v>
      </c>
      <c r="G257" s="74">
        <v>44327</v>
      </c>
      <c r="H257" s="111">
        <f t="shared" si="14"/>
        <v>44692</v>
      </c>
      <c r="I257" s="92">
        <f t="shared" si="14"/>
        <v>45057</v>
      </c>
    </row>
    <row r="258" spans="1:9" ht="12.75">
      <c r="A258" s="128">
        <v>24</v>
      </c>
      <c r="B258" s="116" t="s">
        <v>437</v>
      </c>
      <c r="C258" s="19" t="s">
        <v>223</v>
      </c>
      <c r="D258" s="18" t="s">
        <v>224</v>
      </c>
      <c r="E258" s="18" t="s">
        <v>174</v>
      </c>
      <c r="F258" s="81">
        <v>29</v>
      </c>
      <c r="G258" s="74">
        <v>44327</v>
      </c>
      <c r="H258" s="111">
        <f t="shared" si="14"/>
        <v>44692</v>
      </c>
      <c r="I258" s="92">
        <f t="shared" si="14"/>
        <v>45057</v>
      </c>
    </row>
    <row r="259" spans="1:9" ht="25.5">
      <c r="A259" s="128">
        <v>25</v>
      </c>
      <c r="B259" s="116" t="s">
        <v>437</v>
      </c>
      <c r="C259" s="19" t="s">
        <v>225</v>
      </c>
      <c r="D259" s="18" t="s">
        <v>203</v>
      </c>
      <c r="E259" s="18" t="s">
        <v>174</v>
      </c>
      <c r="F259" s="81">
        <v>9</v>
      </c>
      <c r="G259" s="74">
        <v>44324</v>
      </c>
      <c r="H259" s="111">
        <f t="shared" si="14"/>
        <v>44689</v>
      </c>
      <c r="I259" s="92">
        <f t="shared" si="14"/>
        <v>45054</v>
      </c>
    </row>
    <row r="260" spans="1:9" ht="12.75">
      <c r="A260" s="128">
        <v>26</v>
      </c>
      <c r="B260" s="116" t="s">
        <v>437</v>
      </c>
      <c r="C260" s="19" t="s">
        <v>226</v>
      </c>
      <c r="D260" s="18" t="s">
        <v>9</v>
      </c>
      <c r="E260" s="18" t="s">
        <v>174</v>
      </c>
      <c r="F260" s="81">
        <v>110</v>
      </c>
      <c r="G260" s="74">
        <v>44356</v>
      </c>
      <c r="H260" s="111">
        <f t="shared" si="14"/>
        <v>44721</v>
      </c>
      <c r="I260" s="92">
        <f t="shared" si="14"/>
        <v>45086</v>
      </c>
    </row>
    <row r="261" spans="1:9" ht="25.5">
      <c r="A261" s="128">
        <v>27</v>
      </c>
      <c r="B261" s="116" t="s">
        <v>437</v>
      </c>
      <c r="C261" s="19" t="s">
        <v>227</v>
      </c>
      <c r="D261" s="18" t="s">
        <v>9</v>
      </c>
      <c r="E261" s="18" t="s">
        <v>174</v>
      </c>
      <c r="F261" s="81">
        <v>29.1</v>
      </c>
      <c r="G261" s="74">
        <v>44349</v>
      </c>
      <c r="H261" s="111">
        <f t="shared" si="14"/>
        <v>44714</v>
      </c>
      <c r="I261" s="92">
        <f t="shared" si="14"/>
        <v>45079</v>
      </c>
    </row>
    <row r="262" spans="1:9" ht="12.75">
      <c r="A262" s="128">
        <v>28</v>
      </c>
      <c r="B262" s="116" t="s">
        <v>437</v>
      </c>
      <c r="C262" s="19" t="s">
        <v>228</v>
      </c>
      <c r="D262" s="18" t="s">
        <v>203</v>
      </c>
      <c r="E262" s="18" t="s">
        <v>174</v>
      </c>
      <c r="F262" s="81">
        <v>12</v>
      </c>
      <c r="G262" s="74">
        <v>44324</v>
      </c>
      <c r="H262" s="111">
        <f t="shared" si="14"/>
        <v>44689</v>
      </c>
      <c r="I262" s="92">
        <f t="shared" si="14"/>
        <v>45054</v>
      </c>
    </row>
    <row r="263" spans="1:9" ht="12.75">
      <c r="A263" s="128">
        <v>29</v>
      </c>
      <c r="B263" s="116" t="s">
        <v>437</v>
      </c>
      <c r="C263" s="19" t="s">
        <v>43</v>
      </c>
      <c r="D263" s="18" t="s">
        <v>199</v>
      </c>
      <c r="E263" s="18" t="s">
        <v>243</v>
      </c>
      <c r="F263" s="81">
        <v>42.5</v>
      </c>
      <c r="G263" s="74">
        <v>44356</v>
      </c>
      <c r="H263" s="111">
        <f t="shared" si="14"/>
        <v>44721</v>
      </c>
      <c r="I263" s="92">
        <f t="shared" si="14"/>
        <v>45086</v>
      </c>
    </row>
    <row r="264" spans="1:9" ht="12.75">
      <c r="A264" s="128">
        <v>30</v>
      </c>
      <c r="B264" s="116" t="s">
        <v>437</v>
      </c>
      <c r="C264" s="19" t="s">
        <v>229</v>
      </c>
      <c r="D264" s="18" t="s">
        <v>197</v>
      </c>
      <c r="E264" s="15" t="s">
        <v>174</v>
      </c>
      <c r="F264" s="81">
        <v>49</v>
      </c>
      <c r="G264" s="74">
        <v>44337</v>
      </c>
      <c r="H264" s="111">
        <f t="shared" si="14"/>
        <v>44702</v>
      </c>
      <c r="I264" s="92">
        <f t="shared" si="14"/>
        <v>45067</v>
      </c>
    </row>
    <row r="265" spans="1:9" ht="25.5">
      <c r="A265" s="128">
        <v>31</v>
      </c>
      <c r="B265" s="116" t="s">
        <v>437</v>
      </c>
      <c r="C265" s="19" t="s">
        <v>230</v>
      </c>
      <c r="D265" s="18" t="s">
        <v>197</v>
      </c>
      <c r="E265" s="15" t="s">
        <v>174</v>
      </c>
      <c r="F265" s="81">
        <v>84</v>
      </c>
      <c r="G265" s="74">
        <v>44327</v>
      </c>
      <c r="H265" s="111">
        <f t="shared" si="14"/>
        <v>44692</v>
      </c>
      <c r="I265" s="92">
        <f t="shared" si="14"/>
        <v>45057</v>
      </c>
    </row>
    <row r="266" spans="1:9" ht="25.5">
      <c r="A266" s="128">
        <v>32</v>
      </c>
      <c r="B266" s="116" t="s">
        <v>437</v>
      </c>
      <c r="C266" s="15" t="s">
        <v>307</v>
      </c>
      <c r="D266" s="18" t="s">
        <v>306</v>
      </c>
      <c r="E266" s="15" t="s">
        <v>304</v>
      </c>
      <c r="F266" s="81">
        <v>20.1</v>
      </c>
      <c r="G266" s="74">
        <v>44334</v>
      </c>
      <c r="H266" s="111">
        <f t="shared" si="14"/>
        <v>44699</v>
      </c>
      <c r="I266" s="92">
        <f t="shared" si="14"/>
        <v>45064</v>
      </c>
    </row>
    <row r="267" spans="1:9" s="7" customFormat="1" ht="12.75">
      <c r="A267" s="128">
        <v>33</v>
      </c>
      <c r="B267" s="116" t="s">
        <v>437</v>
      </c>
      <c r="C267" s="100" t="s">
        <v>271</v>
      </c>
      <c r="D267" s="100" t="s">
        <v>310</v>
      </c>
      <c r="E267" s="100" t="s">
        <v>382</v>
      </c>
      <c r="F267" s="101">
        <v>111</v>
      </c>
      <c r="G267" s="102">
        <v>44337</v>
      </c>
      <c r="H267" s="124">
        <f t="shared" si="14"/>
        <v>44702</v>
      </c>
      <c r="I267" s="92">
        <f t="shared" si="14"/>
        <v>45067</v>
      </c>
    </row>
    <row r="268" spans="1:9" ht="12.75">
      <c r="A268" s="128">
        <v>34</v>
      </c>
      <c r="B268" s="116" t="s">
        <v>437</v>
      </c>
      <c r="C268" s="15" t="s">
        <v>329</v>
      </c>
      <c r="D268" s="63" t="s">
        <v>310</v>
      </c>
      <c r="E268" s="15" t="s">
        <v>174</v>
      </c>
      <c r="F268" s="83">
        <v>10.5</v>
      </c>
      <c r="G268" s="74">
        <v>44334</v>
      </c>
      <c r="H268" s="111">
        <f t="shared" si="14"/>
        <v>44699</v>
      </c>
      <c r="I268" s="92">
        <f t="shared" si="14"/>
        <v>45064</v>
      </c>
    </row>
    <row r="269" spans="1:9" ht="12.75">
      <c r="A269" s="128">
        <v>35</v>
      </c>
      <c r="B269" s="116" t="s">
        <v>437</v>
      </c>
      <c r="C269" s="15" t="s">
        <v>350</v>
      </c>
      <c r="D269" s="63" t="s">
        <v>351</v>
      </c>
      <c r="E269" s="15" t="s">
        <v>174</v>
      </c>
      <c r="F269" s="83">
        <v>18.45</v>
      </c>
      <c r="G269" s="74">
        <v>44377</v>
      </c>
      <c r="H269" s="111">
        <f t="shared" si="14"/>
        <v>44742</v>
      </c>
      <c r="I269" s="92">
        <f t="shared" si="14"/>
        <v>45107</v>
      </c>
    </row>
    <row r="270" spans="1:9" ht="12.75">
      <c r="A270" s="128">
        <v>36</v>
      </c>
      <c r="B270" s="116" t="s">
        <v>437</v>
      </c>
      <c r="C270" s="17" t="s">
        <v>372</v>
      </c>
      <c r="D270" s="63" t="s">
        <v>199</v>
      </c>
      <c r="E270" s="17" t="s">
        <v>174</v>
      </c>
      <c r="F270" s="83">
        <v>10.9</v>
      </c>
      <c r="G270" s="105"/>
      <c r="H270" s="125">
        <v>44696</v>
      </c>
      <c r="I270" s="92">
        <f>DATE(YEAR(H270)+1,MONTH(H270),DAY(H270))</f>
        <v>45061</v>
      </c>
    </row>
    <row r="271" spans="1:9" ht="26.25" thickBot="1">
      <c r="A271" s="114">
        <v>37</v>
      </c>
      <c r="B271" s="118" t="s">
        <v>437</v>
      </c>
      <c r="C271" s="94" t="s">
        <v>379</v>
      </c>
      <c r="D271" s="95" t="s">
        <v>197</v>
      </c>
      <c r="E271" s="94" t="s">
        <v>191</v>
      </c>
      <c r="F271" s="108">
        <v>11.45</v>
      </c>
      <c r="G271" s="96"/>
      <c r="H271" s="126">
        <v>44699</v>
      </c>
      <c r="I271" s="93">
        <f>DATE(YEAR(H271)+1,MONTH(H271),DAY(H271))</f>
        <v>45064</v>
      </c>
    </row>
    <row r="272" spans="1:8" ht="13.5" thickBot="1">
      <c r="A272" s="64"/>
      <c r="B272" s="71"/>
      <c r="C272" s="31"/>
      <c r="D272" s="23"/>
      <c r="E272" s="31"/>
      <c r="F272" s="65"/>
      <c r="G272" s="66"/>
      <c r="H272" s="41"/>
    </row>
    <row r="273" spans="1:9" ht="15">
      <c r="A273" s="163" t="s">
        <v>246</v>
      </c>
      <c r="B273" s="169"/>
      <c r="C273" s="169"/>
      <c r="D273" s="169"/>
      <c r="E273" s="169"/>
      <c r="F273" s="169"/>
      <c r="G273" s="169"/>
      <c r="H273" s="169"/>
      <c r="I273" s="170"/>
    </row>
    <row r="274" spans="1:9" ht="52.5">
      <c r="A274" s="142" t="s">
        <v>0</v>
      </c>
      <c r="B274" s="91"/>
      <c r="C274" s="91" t="s">
        <v>1</v>
      </c>
      <c r="D274" s="91" t="s">
        <v>247</v>
      </c>
      <c r="E274" s="91" t="s">
        <v>248</v>
      </c>
      <c r="F274" s="91" t="s">
        <v>365</v>
      </c>
      <c r="G274" s="103" t="s">
        <v>352</v>
      </c>
      <c r="H274" s="103" t="s">
        <v>352</v>
      </c>
      <c r="I274" s="143" t="s">
        <v>352</v>
      </c>
    </row>
    <row r="275" spans="1:9" ht="12.75">
      <c r="A275" s="142">
        <v>1</v>
      </c>
      <c r="B275" s="91">
        <v>2</v>
      </c>
      <c r="C275" s="91">
        <v>3</v>
      </c>
      <c r="D275" s="91">
        <v>4</v>
      </c>
      <c r="E275" s="91">
        <v>5</v>
      </c>
      <c r="F275" s="91">
        <v>6</v>
      </c>
      <c r="G275" s="104">
        <v>6</v>
      </c>
      <c r="H275" s="104">
        <v>6</v>
      </c>
      <c r="I275" s="112">
        <v>7</v>
      </c>
    </row>
    <row r="276" spans="1:9" ht="63.75">
      <c r="A276" s="128">
        <v>1</v>
      </c>
      <c r="B276" s="116" t="s">
        <v>437</v>
      </c>
      <c r="C276" s="15" t="s">
        <v>249</v>
      </c>
      <c r="D276" s="15" t="s">
        <v>250</v>
      </c>
      <c r="E276" s="79">
        <f>1905+154+751.2+387.2+196.4</f>
        <v>3393.7999999999997</v>
      </c>
      <c r="F276" s="79">
        <f>9599+4627+1484.3+687.4</f>
        <v>16397.7</v>
      </c>
      <c r="G276" s="74">
        <v>44351</v>
      </c>
      <c r="H276" s="127">
        <f aca="true" t="shared" si="15" ref="H276:I319">DATE(YEAR(G276)+1,MONTH(G276),DAY(G276))</f>
        <v>44716</v>
      </c>
      <c r="I276" s="144">
        <f t="shared" si="15"/>
        <v>45081</v>
      </c>
    </row>
    <row r="277" spans="1:9" ht="51">
      <c r="A277" s="128">
        <v>2</v>
      </c>
      <c r="B277" s="116" t="s">
        <v>437</v>
      </c>
      <c r="C277" s="15" t="s">
        <v>198</v>
      </c>
      <c r="D277" s="15" t="s">
        <v>251</v>
      </c>
      <c r="E277" s="79">
        <v>1143</v>
      </c>
      <c r="F277" s="79">
        <v>4713</v>
      </c>
      <c r="G277" s="74">
        <v>44351</v>
      </c>
      <c r="H277" s="127">
        <f t="shared" si="15"/>
        <v>44716</v>
      </c>
      <c r="I277" s="144">
        <f t="shared" si="15"/>
        <v>45081</v>
      </c>
    </row>
    <row r="278" spans="1:9" ht="38.25">
      <c r="A278" s="128">
        <v>3</v>
      </c>
      <c r="B278" s="116" t="s">
        <v>437</v>
      </c>
      <c r="C278" s="15" t="s">
        <v>252</v>
      </c>
      <c r="D278" s="15" t="s">
        <v>253</v>
      </c>
      <c r="E278" s="79">
        <v>89</v>
      </c>
      <c r="F278" s="79">
        <v>534</v>
      </c>
      <c r="G278" s="74">
        <v>44351</v>
      </c>
      <c r="H278" s="127">
        <f t="shared" si="15"/>
        <v>44716</v>
      </c>
      <c r="I278" s="144">
        <f t="shared" si="15"/>
        <v>45081</v>
      </c>
    </row>
    <row r="279" spans="1:9" ht="38.25">
      <c r="A279" s="128">
        <v>4</v>
      </c>
      <c r="B279" s="116" t="s">
        <v>437</v>
      </c>
      <c r="C279" s="15" t="s">
        <v>15</v>
      </c>
      <c r="D279" s="15" t="s">
        <v>254</v>
      </c>
      <c r="E279" s="79">
        <f>48+660.5</f>
        <v>708.5</v>
      </c>
      <c r="F279" s="79">
        <f>120+2311.8</f>
        <v>2431.8</v>
      </c>
      <c r="G279" s="74">
        <v>44351</v>
      </c>
      <c r="H279" s="127">
        <f t="shared" si="15"/>
        <v>44716</v>
      </c>
      <c r="I279" s="144">
        <f t="shared" si="15"/>
        <v>45081</v>
      </c>
    </row>
    <row r="280" spans="1:9" ht="12.75">
      <c r="A280" s="128">
        <v>5</v>
      </c>
      <c r="B280" s="116" t="s">
        <v>437</v>
      </c>
      <c r="C280" s="15" t="s">
        <v>70</v>
      </c>
      <c r="D280" s="15" t="s">
        <v>255</v>
      </c>
      <c r="E280" s="79">
        <v>781.5</v>
      </c>
      <c r="F280" s="79">
        <v>1563</v>
      </c>
      <c r="G280" s="74">
        <v>44351</v>
      </c>
      <c r="H280" s="127">
        <f t="shared" si="15"/>
        <v>44716</v>
      </c>
      <c r="I280" s="144">
        <f t="shared" si="15"/>
        <v>45081</v>
      </c>
    </row>
    <row r="281" spans="1:9" ht="38.25">
      <c r="A281" s="128">
        <v>6</v>
      </c>
      <c r="B281" s="116" t="s">
        <v>437</v>
      </c>
      <c r="C281" s="15" t="s">
        <v>256</v>
      </c>
      <c r="D281" s="15" t="s">
        <v>257</v>
      </c>
      <c r="E281" s="79">
        <f>(182-20)+205</f>
        <v>367</v>
      </c>
      <c r="F281" s="79">
        <f>(346-20*3.1)+729.5</f>
        <v>1013.5</v>
      </c>
      <c r="G281" s="74">
        <v>44350</v>
      </c>
      <c r="H281" s="127">
        <f t="shared" si="15"/>
        <v>44715</v>
      </c>
      <c r="I281" s="144">
        <f t="shared" si="15"/>
        <v>45080</v>
      </c>
    </row>
    <row r="282" spans="1:9" ht="12.75">
      <c r="A282" s="128">
        <v>7</v>
      </c>
      <c r="B282" s="116" t="s">
        <v>437</v>
      </c>
      <c r="C282" s="15" t="s">
        <v>202</v>
      </c>
      <c r="D282" s="15" t="s">
        <v>255</v>
      </c>
      <c r="E282" s="79">
        <v>18</v>
      </c>
      <c r="F282" s="79">
        <v>45</v>
      </c>
      <c r="G282" s="74">
        <v>44348</v>
      </c>
      <c r="H282" s="127">
        <f t="shared" si="15"/>
        <v>44713</v>
      </c>
      <c r="I282" s="144">
        <f t="shared" si="15"/>
        <v>45078</v>
      </c>
    </row>
    <row r="283" spans="1:9" ht="63.75">
      <c r="A283" s="128">
        <v>8</v>
      </c>
      <c r="B283" s="116" t="s">
        <v>437</v>
      </c>
      <c r="C283" s="15" t="s">
        <v>258</v>
      </c>
      <c r="D283" s="15" t="s">
        <v>259</v>
      </c>
      <c r="E283" s="79">
        <f>261+569</f>
        <v>830</v>
      </c>
      <c r="F283" s="79">
        <f>1047+2185</f>
        <v>3232</v>
      </c>
      <c r="G283" s="74">
        <v>44359</v>
      </c>
      <c r="H283" s="127">
        <f t="shared" si="15"/>
        <v>44724</v>
      </c>
      <c r="I283" s="144">
        <f t="shared" si="15"/>
        <v>45089</v>
      </c>
    </row>
    <row r="284" spans="1:9" ht="25.5">
      <c r="A284" s="128">
        <v>9</v>
      </c>
      <c r="B284" s="116" t="s">
        <v>437</v>
      </c>
      <c r="C284" s="15" t="s">
        <v>175</v>
      </c>
      <c r="D284" s="15" t="s">
        <v>260</v>
      </c>
      <c r="E284" s="79">
        <v>265</v>
      </c>
      <c r="F284" s="79">
        <v>1012.5</v>
      </c>
      <c r="G284" s="74">
        <v>44379</v>
      </c>
      <c r="H284" s="127">
        <f t="shared" si="15"/>
        <v>44744</v>
      </c>
      <c r="I284" s="144">
        <f t="shared" si="15"/>
        <v>45109</v>
      </c>
    </row>
    <row r="285" spans="1:9" ht="38.25">
      <c r="A285" s="128">
        <v>10</v>
      </c>
      <c r="B285" s="116" t="s">
        <v>437</v>
      </c>
      <c r="C285" s="15" t="s">
        <v>200</v>
      </c>
      <c r="D285" s="15" t="s">
        <v>261</v>
      </c>
      <c r="E285" s="79">
        <f>275.7+300.6</f>
        <v>576.3</v>
      </c>
      <c r="F285" s="79">
        <f>939.8+1200</f>
        <v>2139.8</v>
      </c>
      <c r="G285" s="74">
        <v>44350</v>
      </c>
      <c r="H285" s="127">
        <f t="shared" si="15"/>
        <v>44715</v>
      </c>
      <c r="I285" s="144">
        <f t="shared" si="15"/>
        <v>45080</v>
      </c>
    </row>
    <row r="286" spans="1:9" ht="12.75">
      <c r="A286" s="128">
        <v>11</v>
      </c>
      <c r="B286" s="116" t="s">
        <v>437</v>
      </c>
      <c r="C286" s="15" t="s">
        <v>20</v>
      </c>
      <c r="D286" s="15" t="s">
        <v>262</v>
      </c>
      <c r="E286" s="79">
        <v>120</v>
      </c>
      <c r="F286" s="79">
        <v>360</v>
      </c>
      <c r="G286" s="74">
        <v>44358</v>
      </c>
      <c r="H286" s="127">
        <f t="shared" si="15"/>
        <v>44723</v>
      </c>
      <c r="I286" s="144">
        <f t="shared" si="15"/>
        <v>45088</v>
      </c>
    </row>
    <row r="287" spans="1:9" ht="25.5">
      <c r="A287" s="128">
        <v>12</v>
      </c>
      <c r="B287" s="116" t="s">
        <v>437</v>
      </c>
      <c r="C287" s="15" t="s">
        <v>263</v>
      </c>
      <c r="D287" s="15" t="s">
        <v>264</v>
      </c>
      <c r="E287" s="79">
        <v>1003.2</v>
      </c>
      <c r="F287" s="79">
        <v>3246.7</v>
      </c>
      <c r="G287" s="74">
        <v>44348</v>
      </c>
      <c r="H287" s="127">
        <f t="shared" si="15"/>
        <v>44713</v>
      </c>
      <c r="I287" s="144">
        <f t="shared" si="15"/>
        <v>45078</v>
      </c>
    </row>
    <row r="288" spans="1:9" ht="12.75">
      <c r="A288" s="128">
        <v>13</v>
      </c>
      <c r="B288" s="116" t="s">
        <v>437</v>
      </c>
      <c r="C288" s="15" t="s">
        <v>265</v>
      </c>
      <c r="D288" s="15" t="s">
        <v>255</v>
      </c>
      <c r="E288" s="79">
        <v>360</v>
      </c>
      <c r="F288" s="79">
        <v>720</v>
      </c>
      <c r="G288" s="74">
        <v>44350</v>
      </c>
      <c r="H288" s="127">
        <f t="shared" si="15"/>
        <v>44715</v>
      </c>
      <c r="I288" s="144">
        <f t="shared" si="15"/>
        <v>45080</v>
      </c>
    </row>
    <row r="289" spans="1:9" ht="12.75">
      <c r="A289" s="128">
        <v>14</v>
      </c>
      <c r="B289" s="116" t="s">
        <v>437</v>
      </c>
      <c r="C289" s="15" t="s">
        <v>132</v>
      </c>
      <c r="D289" s="15" t="s">
        <v>255</v>
      </c>
      <c r="E289" s="79">
        <v>194</v>
      </c>
      <c r="F289" s="79">
        <v>834</v>
      </c>
      <c r="G289" s="74">
        <v>44353</v>
      </c>
      <c r="H289" s="127">
        <f t="shared" si="15"/>
        <v>44718</v>
      </c>
      <c r="I289" s="144">
        <f t="shared" si="15"/>
        <v>45083</v>
      </c>
    </row>
    <row r="290" spans="1:9" ht="12.75">
      <c r="A290" s="128">
        <v>15</v>
      </c>
      <c r="B290" s="116" t="s">
        <v>437</v>
      </c>
      <c r="C290" s="15" t="s">
        <v>266</v>
      </c>
      <c r="D290" s="15" t="s">
        <v>267</v>
      </c>
      <c r="E290" s="79">
        <v>270</v>
      </c>
      <c r="F290" s="79">
        <v>621</v>
      </c>
      <c r="G290" s="74">
        <v>44353</v>
      </c>
      <c r="H290" s="127">
        <f t="shared" si="15"/>
        <v>44718</v>
      </c>
      <c r="I290" s="144">
        <f t="shared" si="15"/>
        <v>45083</v>
      </c>
    </row>
    <row r="291" spans="1:9" ht="38.25">
      <c r="A291" s="128">
        <v>16</v>
      </c>
      <c r="B291" s="116" t="s">
        <v>437</v>
      </c>
      <c r="C291" s="15" t="s">
        <v>268</v>
      </c>
      <c r="D291" s="15" t="s">
        <v>269</v>
      </c>
      <c r="E291" s="80">
        <v>352</v>
      </c>
      <c r="F291" s="80">
        <v>1408</v>
      </c>
      <c r="G291" s="74">
        <v>44358</v>
      </c>
      <c r="H291" s="127">
        <f t="shared" si="15"/>
        <v>44723</v>
      </c>
      <c r="I291" s="144">
        <f t="shared" si="15"/>
        <v>45088</v>
      </c>
    </row>
    <row r="292" spans="1:9" ht="38.25">
      <c r="A292" s="128">
        <v>17</v>
      </c>
      <c r="B292" s="116" t="s">
        <v>437</v>
      </c>
      <c r="C292" s="15" t="s">
        <v>34</v>
      </c>
      <c r="D292" s="15" t="s">
        <v>270</v>
      </c>
      <c r="E292" s="79">
        <v>1221.4</v>
      </c>
      <c r="F292" s="79">
        <v>3603.5</v>
      </c>
      <c r="G292" s="74">
        <v>44349</v>
      </c>
      <c r="H292" s="127">
        <f t="shared" si="15"/>
        <v>44714</v>
      </c>
      <c r="I292" s="144">
        <f t="shared" si="15"/>
        <v>45079</v>
      </c>
    </row>
    <row r="293" spans="1:9" ht="25.5">
      <c r="A293" s="128">
        <v>18</v>
      </c>
      <c r="B293" s="116" t="s">
        <v>437</v>
      </c>
      <c r="C293" s="15" t="s">
        <v>271</v>
      </c>
      <c r="D293" s="15" t="s">
        <v>272</v>
      </c>
      <c r="E293" s="79">
        <v>1071</v>
      </c>
      <c r="F293" s="79">
        <v>4176</v>
      </c>
      <c r="G293" s="74">
        <v>44353</v>
      </c>
      <c r="H293" s="127">
        <f t="shared" si="15"/>
        <v>44718</v>
      </c>
      <c r="I293" s="144">
        <f t="shared" si="15"/>
        <v>45083</v>
      </c>
    </row>
    <row r="294" spans="1:9" ht="12.75">
      <c r="A294" s="128">
        <v>19</v>
      </c>
      <c r="B294" s="116" t="s">
        <v>437</v>
      </c>
      <c r="C294" s="15" t="s">
        <v>273</v>
      </c>
      <c r="D294" s="15" t="s">
        <v>255</v>
      </c>
      <c r="E294" s="79">
        <v>210.1</v>
      </c>
      <c r="F294" s="79">
        <v>735.4</v>
      </c>
      <c r="G294" s="74">
        <v>44348</v>
      </c>
      <c r="H294" s="127">
        <f t="shared" si="15"/>
        <v>44713</v>
      </c>
      <c r="I294" s="144">
        <f t="shared" si="15"/>
        <v>45078</v>
      </c>
    </row>
    <row r="295" spans="1:9" ht="38.25">
      <c r="A295" s="128">
        <v>20</v>
      </c>
      <c r="B295" s="116" t="s">
        <v>437</v>
      </c>
      <c r="C295" s="15" t="s">
        <v>274</v>
      </c>
      <c r="D295" s="15" t="s">
        <v>275</v>
      </c>
      <c r="E295" s="79">
        <v>348</v>
      </c>
      <c r="F295" s="79">
        <v>1180.5</v>
      </c>
      <c r="G295" s="74">
        <v>44354</v>
      </c>
      <c r="H295" s="127">
        <f t="shared" si="15"/>
        <v>44719</v>
      </c>
      <c r="I295" s="144">
        <f t="shared" si="15"/>
        <v>45084</v>
      </c>
    </row>
    <row r="296" spans="1:9" ht="12.75">
      <c r="A296" s="128">
        <v>21</v>
      </c>
      <c r="B296" s="116" t="s">
        <v>437</v>
      </c>
      <c r="C296" s="15" t="s">
        <v>135</v>
      </c>
      <c r="D296" s="15" t="s">
        <v>255</v>
      </c>
      <c r="E296" s="79">
        <v>77</v>
      </c>
      <c r="F296" s="79">
        <v>231</v>
      </c>
      <c r="G296" s="74">
        <v>44354</v>
      </c>
      <c r="H296" s="127">
        <f t="shared" si="15"/>
        <v>44719</v>
      </c>
      <c r="I296" s="144">
        <f t="shared" si="15"/>
        <v>45084</v>
      </c>
    </row>
    <row r="297" spans="1:9" ht="25.5">
      <c r="A297" s="128">
        <v>22</v>
      </c>
      <c r="B297" s="116" t="s">
        <v>437</v>
      </c>
      <c r="C297" s="15" t="s">
        <v>229</v>
      </c>
      <c r="D297" s="15" t="s">
        <v>272</v>
      </c>
      <c r="E297" s="79">
        <v>1282.2</v>
      </c>
      <c r="F297" s="79">
        <v>3621.1</v>
      </c>
      <c r="G297" s="74">
        <v>44349</v>
      </c>
      <c r="H297" s="127">
        <f t="shared" si="15"/>
        <v>44714</v>
      </c>
      <c r="I297" s="144">
        <f t="shared" si="15"/>
        <v>45079</v>
      </c>
    </row>
    <row r="298" spans="1:9" ht="51">
      <c r="A298" s="128">
        <v>23</v>
      </c>
      <c r="B298" s="116" t="s">
        <v>437</v>
      </c>
      <c r="C298" s="15" t="s">
        <v>276</v>
      </c>
      <c r="D298" s="15" t="s">
        <v>277</v>
      </c>
      <c r="E298" s="79">
        <f>304.4+80</f>
        <v>384.4</v>
      </c>
      <c r="F298" s="79">
        <f>793.1+204</f>
        <v>997.1</v>
      </c>
      <c r="G298" s="74">
        <v>44348</v>
      </c>
      <c r="H298" s="127">
        <f t="shared" si="15"/>
        <v>44713</v>
      </c>
      <c r="I298" s="144">
        <f t="shared" si="15"/>
        <v>45078</v>
      </c>
    </row>
    <row r="299" spans="1:9" ht="25.5">
      <c r="A299" s="128">
        <v>24</v>
      </c>
      <c r="B299" s="116" t="s">
        <v>437</v>
      </c>
      <c r="C299" s="15" t="s">
        <v>220</v>
      </c>
      <c r="D299" s="15" t="s">
        <v>264</v>
      </c>
      <c r="E299" s="79">
        <v>107.7</v>
      </c>
      <c r="F299" s="79">
        <v>268.1</v>
      </c>
      <c r="G299" s="74">
        <v>44353</v>
      </c>
      <c r="H299" s="127">
        <f t="shared" si="15"/>
        <v>44718</v>
      </c>
      <c r="I299" s="144">
        <f t="shared" si="15"/>
        <v>45083</v>
      </c>
    </row>
    <row r="300" spans="1:9" ht="25.5">
      <c r="A300" s="128">
        <v>25</v>
      </c>
      <c r="B300" s="116" t="s">
        <v>437</v>
      </c>
      <c r="C300" s="15" t="s">
        <v>278</v>
      </c>
      <c r="D300" s="15" t="s">
        <v>260</v>
      </c>
      <c r="E300" s="79">
        <v>375</v>
      </c>
      <c r="F300" s="79">
        <v>1395</v>
      </c>
      <c r="G300" s="74">
        <v>44344</v>
      </c>
      <c r="H300" s="127">
        <f t="shared" si="15"/>
        <v>44709</v>
      </c>
      <c r="I300" s="144">
        <f t="shared" si="15"/>
        <v>45074</v>
      </c>
    </row>
    <row r="301" spans="1:9" ht="12.75">
      <c r="A301" s="128">
        <v>26</v>
      </c>
      <c r="B301" s="116" t="s">
        <v>437</v>
      </c>
      <c r="C301" s="35" t="s">
        <v>279</v>
      </c>
      <c r="D301" s="35" t="s">
        <v>280</v>
      </c>
      <c r="E301" s="81">
        <v>39</v>
      </c>
      <c r="F301" s="81">
        <v>97.5</v>
      </c>
      <c r="G301" s="74">
        <v>44374</v>
      </c>
      <c r="H301" s="127">
        <f t="shared" si="15"/>
        <v>44739</v>
      </c>
      <c r="I301" s="144">
        <f t="shared" si="15"/>
        <v>45104</v>
      </c>
    </row>
    <row r="302" spans="1:9" ht="51">
      <c r="A302" s="128">
        <v>27</v>
      </c>
      <c r="B302" s="116" t="s">
        <v>437</v>
      </c>
      <c r="C302" s="35" t="s">
        <v>87</v>
      </c>
      <c r="D302" s="15" t="s">
        <v>277</v>
      </c>
      <c r="E302" s="81">
        <f>371+107</f>
        <v>478</v>
      </c>
      <c r="F302" s="81">
        <f>1605+593</f>
        <v>2198</v>
      </c>
      <c r="G302" s="74">
        <v>44353</v>
      </c>
      <c r="H302" s="127">
        <f t="shared" si="15"/>
        <v>44718</v>
      </c>
      <c r="I302" s="144">
        <f t="shared" si="15"/>
        <v>45083</v>
      </c>
    </row>
    <row r="303" spans="1:9" ht="51">
      <c r="A303" s="128">
        <v>28</v>
      </c>
      <c r="B303" s="116" t="s">
        <v>437</v>
      </c>
      <c r="C303" s="35" t="s">
        <v>281</v>
      </c>
      <c r="D303" s="35" t="s">
        <v>282</v>
      </c>
      <c r="E303" s="81">
        <v>414</v>
      </c>
      <c r="F303" s="81">
        <v>1656</v>
      </c>
      <c r="G303" s="74">
        <v>44361</v>
      </c>
      <c r="H303" s="127">
        <f t="shared" si="15"/>
        <v>44726</v>
      </c>
      <c r="I303" s="144">
        <f t="shared" si="15"/>
        <v>45091</v>
      </c>
    </row>
    <row r="304" spans="1:9" ht="25.5">
      <c r="A304" s="128">
        <v>29</v>
      </c>
      <c r="B304" s="116" t="s">
        <v>437</v>
      </c>
      <c r="C304" s="67" t="s">
        <v>283</v>
      </c>
      <c r="D304" s="67" t="s">
        <v>284</v>
      </c>
      <c r="E304" s="82">
        <v>371</v>
      </c>
      <c r="F304" s="82">
        <v>2047</v>
      </c>
      <c r="G304" s="74">
        <v>44348</v>
      </c>
      <c r="H304" s="127">
        <f t="shared" si="15"/>
        <v>44713</v>
      </c>
      <c r="I304" s="144">
        <f t="shared" si="15"/>
        <v>45078</v>
      </c>
    </row>
    <row r="305" spans="1:9" ht="12.75">
      <c r="A305" s="128">
        <v>30</v>
      </c>
      <c r="B305" s="116" t="s">
        <v>437</v>
      </c>
      <c r="C305" s="67" t="s">
        <v>285</v>
      </c>
      <c r="D305" s="99" t="s">
        <v>255</v>
      </c>
      <c r="E305" s="82">
        <f>408+406</f>
        <v>814</v>
      </c>
      <c r="F305" s="82">
        <v>1628</v>
      </c>
      <c r="G305" s="74">
        <v>44351</v>
      </c>
      <c r="H305" s="127">
        <f t="shared" si="15"/>
        <v>44716</v>
      </c>
      <c r="I305" s="144">
        <f t="shared" si="15"/>
        <v>45081</v>
      </c>
    </row>
    <row r="306" spans="1:9" ht="25.5">
      <c r="A306" s="128">
        <v>31</v>
      </c>
      <c r="B306" s="116" t="s">
        <v>437</v>
      </c>
      <c r="C306" s="68" t="s">
        <v>286</v>
      </c>
      <c r="D306" s="35" t="s">
        <v>255</v>
      </c>
      <c r="E306" s="83">
        <v>232</v>
      </c>
      <c r="F306" s="83">
        <v>464</v>
      </c>
      <c r="G306" s="74">
        <v>44344</v>
      </c>
      <c r="H306" s="127">
        <f t="shared" si="15"/>
        <v>44709</v>
      </c>
      <c r="I306" s="144">
        <f t="shared" si="15"/>
        <v>45074</v>
      </c>
    </row>
    <row r="307" spans="1:9" ht="25.5">
      <c r="A307" s="128">
        <v>32</v>
      </c>
      <c r="B307" s="116" t="s">
        <v>437</v>
      </c>
      <c r="C307" s="68" t="s">
        <v>287</v>
      </c>
      <c r="D307" s="35" t="s">
        <v>288</v>
      </c>
      <c r="E307" s="81">
        <f>97+104</f>
        <v>201</v>
      </c>
      <c r="F307" s="81">
        <f>138+260</f>
        <v>398</v>
      </c>
      <c r="G307" s="74">
        <v>44350</v>
      </c>
      <c r="H307" s="127">
        <f t="shared" si="15"/>
        <v>44715</v>
      </c>
      <c r="I307" s="144">
        <f t="shared" si="15"/>
        <v>45080</v>
      </c>
    </row>
    <row r="308" spans="1:9" ht="25.5">
      <c r="A308" s="128">
        <v>33</v>
      </c>
      <c r="B308" s="116" t="s">
        <v>437</v>
      </c>
      <c r="C308" s="68" t="s">
        <v>289</v>
      </c>
      <c r="D308" s="68" t="s">
        <v>264</v>
      </c>
      <c r="E308" s="81">
        <v>132</v>
      </c>
      <c r="F308" s="81">
        <v>528</v>
      </c>
      <c r="G308" s="74">
        <v>44361</v>
      </c>
      <c r="H308" s="127">
        <f t="shared" si="15"/>
        <v>44726</v>
      </c>
      <c r="I308" s="144">
        <f t="shared" si="15"/>
        <v>45091</v>
      </c>
    </row>
    <row r="309" spans="1:9" ht="25.5">
      <c r="A309" s="128">
        <v>34</v>
      </c>
      <c r="B309" s="116" t="s">
        <v>437</v>
      </c>
      <c r="C309" s="68" t="s">
        <v>290</v>
      </c>
      <c r="D309" s="35" t="s">
        <v>264</v>
      </c>
      <c r="E309" s="81">
        <f>126+104+16+24</f>
        <v>270</v>
      </c>
      <c r="F309" s="81">
        <f>756+624+96+144</f>
        <v>1620</v>
      </c>
      <c r="G309" s="74">
        <v>44348</v>
      </c>
      <c r="H309" s="127">
        <f t="shared" si="15"/>
        <v>44713</v>
      </c>
      <c r="I309" s="144">
        <f t="shared" si="15"/>
        <v>45078</v>
      </c>
    </row>
    <row r="310" spans="1:9" ht="38.25">
      <c r="A310" s="128">
        <v>35</v>
      </c>
      <c r="B310" s="116" t="s">
        <v>437</v>
      </c>
      <c r="C310" s="68" t="s">
        <v>291</v>
      </c>
      <c r="D310" s="35" t="s">
        <v>264</v>
      </c>
      <c r="E310" s="81">
        <f>399.94+1227.75+279</f>
        <v>1906.69</v>
      </c>
      <c r="F310" s="81">
        <f>1886.16+3683.25+837</f>
        <v>6406.41</v>
      </c>
      <c r="G310" s="74">
        <v>44344</v>
      </c>
      <c r="H310" s="127">
        <f t="shared" si="15"/>
        <v>44709</v>
      </c>
      <c r="I310" s="144">
        <f t="shared" si="15"/>
        <v>45074</v>
      </c>
    </row>
    <row r="311" spans="1:9" ht="38.25">
      <c r="A311" s="128">
        <v>36</v>
      </c>
      <c r="B311" s="116" t="s">
        <v>437</v>
      </c>
      <c r="C311" s="35" t="s">
        <v>325</v>
      </c>
      <c r="D311" s="68" t="s">
        <v>326</v>
      </c>
      <c r="E311" s="81">
        <v>916.34</v>
      </c>
      <c r="F311" s="81">
        <v>3544.88</v>
      </c>
      <c r="G311" s="74">
        <v>44360</v>
      </c>
      <c r="H311" s="127">
        <f t="shared" si="15"/>
        <v>44725</v>
      </c>
      <c r="I311" s="144">
        <f t="shared" si="15"/>
        <v>45090</v>
      </c>
    </row>
    <row r="312" spans="1:9" ht="25.5">
      <c r="A312" s="128">
        <v>37</v>
      </c>
      <c r="B312" s="116" t="s">
        <v>437</v>
      </c>
      <c r="C312" s="35" t="s">
        <v>340</v>
      </c>
      <c r="D312" s="68" t="s">
        <v>264</v>
      </c>
      <c r="E312" s="81">
        <v>277.46</v>
      </c>
      <c r="F312" s="81">
        <v>1321.3</v>
      </c>
      <c r="G312" s="74">
        <v>44316</v>
      </c>
      <c r="H312" s="127">
        <f t="shared" si="15"/>
        <v>44681</v>
      </c>
      <c r="I312" s="144">
        <f t="shared" si="15"/>
        <v>45046</v>
      </c>
    </row>
    <row r="313" spans="1:9" ht="25.5">
      <c r="A313" s="128">
        <v>38</v>
      </c>
      <c r="B313" s="116" t="s">
        <v>437</v>
      </c>
      <c r="C313" s="35" t="s">
        <v>341</v>
      </c>
      <c r="D313" s="68" t="s">
        <v>342</v>
      </c>
      <c r="E313" s="81">
        <v>320.04</v>
      </c>
      <c r="F313" s="81">
        <v>1600.2</v>
      </c>
      <c r="G313" s="74">
        <v>44316</v>
      </c>
      <c r="H313" s="127">
        <f t="shared" si="15"/>
        <v>44681</v>
      </c>
      <c r="I313" s="144">
        <f t="shared" si="15"/>
        <v>45046</v>
      </c>
    </row>
    <row r="314" spans="1:9" ht="25.5">
      <c r="A314" s="128">
        <v>39</v>
      </c>
      <c r="B314" s="116" t="s">
        <v>437</v>
      </c>
      <c r="C314" s="35" t="s">
        <v>343</v>
      </c>
      <c r="D314" s="68" t="s">
        <v>344</v>
      </c>
      <c r="E314" s="81">
        <v>438</v>
      </c>
      <c r="F314" s="81">
        <v>3135.5</v>
      </c>
      <c r="G314" s="74">
        <v>44316</v>
      </c>
      <c r="H314" s="127">
        <f t="shared" si="15"/>
        <v>44681</v>
      </c>
      <c r="I314" s="144">
        <f t="shared" si="15"/>
        <v>45046</v>
      </c>
    </row>
    <row r="315" spans="1:9" ht="38.25">
      <c r="A315" s="128">
        <v>40</v>
      </c>
      <c r="B315" s="116" t="s">
        <v>437</v>
      </c>
      <c r="C315" s="35" t="s">
        <v>353</v>
      </c>
      <c r="D315" s="68" t="s">
        <v>267</v>
      </c>
      <c r="E315" s="84">
        <v>120</v>
      </c>
      <c r="F315" s="84">
        <v>360</v>
      </c>
      <c r="G315" s="74">
        <v>44377</v>
      </c>
      <c r="H315" s="127">
        <f t="shared" si="15"/>
        <v>44742</v>
      </c>
      <c r="I315" s="144">
        <f t="shared" si="15"/>
        <v>45107</v>
      </c>
    </row>
    <row r="316" spans="1:9" ht="38.25">
      <c r="A316" s="128">
        <v>41</v>
      </c>
      <c r="B316" s="116" t="s">
        <v>437</v>
      </c>
      <c r="C316" s="35" t="s">
        <v>354</v>
      </c>
      <c r="D316" s="68" t="s">
        <v>355</v>
      </c>
      <c r="E316" s="81">
        <v>291.44</v>
      </c>
      <c r="F316" s="81">
        <v>1457.2</v>
      </c>
      <c r="G316" s="74">
        <v>44377</v>
      </c>
      <c r="H316" s="127">
        <f t="shared" si="15"/>
        <v>44742</v>
      </c>
      <c r="I316" s="144">
        <f t="shared" si="15"/>
        <v>45107</v>
      </c>
    </row>
    <row r="317" spans="1:9" ht="25.5">
      <c r="A317" s="128">
        <v>42</v>
      </c>
      <c r="B317" s="116" t="s">
        <v>437</v>
      </c>
      <c r="C317" s="35" t="s">
        <v>356</v>
      </c>
      <c r="D317" s="68" t="s">
        <v>264</v>
      </c>
      <c r="E317" s="81">
        <v>256.06</v>
      </c>
      <c r="F317" s="81">
        <v>1792.42</v>
      </c>
      <c r="G317" s="74">
        <v>44377</v>
      </c>
      <c r="H317" s="127">
        <f t="shared" si="15"/>
        <v>44742</v>
      </c>
      <c r="I317" s="144">
        <f t="shared" si="15"/>
        <v>45107</v>
      </c>
    </row>
    <row r="318" spans="1:9" ht="25.5">
      <c r="A318" s="128">
        <v>43</v>
      </c>
      <c r="B318" s="116" t="s">
        <v>437</v>
      </c>
      <c r="C318" s="35" t="s">
        <v>357</v>
      </c>
      <c r="D318" s="68" t="s">
        <v>358</v>
      </c>
      <c r="E318" s="81">
        <v>166.03</v>
      </c>
      <c r="F318" s="81">
        <v>372.06</v>
      </c>
      <c r="G318" s="74">
        <v>44377</v>
      </c>
      <c r="H318" s="127">
        <f t="shared" si="15"/>
        <v>44742</v>
      </c>
      <c r="I318" s="144">
        <f t="shared" si="15"/>
        <v>45107</v>
      </c>
    </row>
    <row r="319" spans="1:9" ht="12.75">
      <c r="A319" s="128">
        <v>44</v>
      </c>
      <c r="B319" s="116" t="s">
        <v>437</v>
      </c>
      <c r="C319" s="35" t="s">
        <v>214</v>
      </c>
      <c r="D319" s="68" t="s">
        <v>267</v>
      </c>
      <c r="E319" s="81">
        <v>146</v>
      </c>
      <c r="F319" s="81">
        <v>584</v>
      </c>
      <c r="G319" s="74">
        <v>44377</v>
      </c>
      <c r="H319" s="127">
        <f t="shared" si="15"/>
        <v>44742</v>
      </c>
      <c r="I319" s="144">
        <f t="shared" si="15"/>
        <v>45107</v>
      </c>
    </row>
    <row r="320" spans="1:9" ht="25.5">
      <c r="A320" s="128">
        <v>45</v>
      </c>
      <c r="B320" s="116" t="s">
        <v>437</v>
      </c>
      <c r="C320" s="68" t="s">
        <v>381</v>
      </c>
      <c r="D320" s="68" t="s">
        <v>255</v>
      </c>
      <c r="E320" s="107">
        <v>91.7</v>
      </c>
      <c r="F320" s="107">
        <v>641.9</v>
      </c>
      <c r="G320" s="106"/>
      <c r="H320" s="117">
        <v>44716</v>
      </c>
      <c r="I320" s="144">
        <f>DATE(YEAR(H320)+1,MONTH(H320),DAY(H320))</f>
        <v>45081</v>
      </c>
    </row>
    <row r="321" spans="1:9" ht="25.5">
      <c r="A321" s="128">
        <v>46</v>
      </c>
      <c r="B321" s="116" t="s">
        <v>437</v>
      </c>
      <c r="C321" s="68" t="s">
        <v>529</v>
      </c>
      <c r="D321" s="68" t="s">
        <v>531</v>
      </c>
      <c r="E321" s="107">
        <v>560</v>
      </c>
      <c r="F321" s="107">
        <v>2050</v>
      </c>
      <c r="G321" s="102"/>
      <c r="H321" s="117">
        <v>44692</v>
      </c>
      <c r="I321" s="144">
        <f>DATE(YEAR(H321)+1,MONTH(H321),DAY(H321))</f>
        <v>45057</v>
      </c>
    </row>
    <row r="322" spans="1:9" ht="25.5">
      <c r="A322" s="128">
        <v>47</v>
      </c>
      <c r="B322" s="116" t="s">
        <v>437</v>
      </c>
      <c r="C322" s="68" t="s">
        <v>530</v>
      </c>
      <c r="D322" s="68" t="s">
        <v>531</v>
      </c>
      <c r="E322" s="107">
        <v>152</v>
      </c>
      <c r="F322" s="107">
        <v>532</v>
      </c>
      <c r="G322" s="102"/>
      <c r="H322" s="117"/>
      <c r="I322" s="144">
        <v>45057</v>
      </c>
    </row>
    <row r="323" spans="1:9" ht="27" customHeight="1">
      <c r="A323" s="128">
        <v>48</v>
      </c>
      <c r="B323" s="116" t="s">
        <v>437</v>
      </c>
      <c r="C323" s="68" t="s">
        <v>525</v>
      </c>
      <c r="D323" s="139" t="s">
        <v>526</v>
      </c>
      <c r="E323" s="139">
        <v>1622.7</v>
      </c>
      <c r="F323" s="139">
        <v>6686.15</v>
      </c>
      <c r="G323" s="102"/>
      <c r="H323" s="117"/>
      <c r="I323" s="144">
        <v>45046</v>
      </c>
    </row>
    <row r="324" spans="1:9" ht="27" customHeight="1" thickBot="1">
      <c r="A324" s="114">
        <v>49</v>
      </c>
      <c r="B324" s="118" t="s">
        <v>437</v>
      </c>
      <c r="C324" s="145" t="s">
        <v>527</v>
      </c>
      <c r="D324" s="140" t="s">
        <v>526</v>
      </c>
      <c r="E324" s="140">
        <v>2241.5</v>
      </c>
      <c r="F324" s="140">
        <v>8159.55</v>
      </c>
      <c r="G324" s="115"/>
      <c r="H324" s="119"/>
      <c r="I324" s="146">
        <v>45046</v>
      </c>
    </row>
    <row r="325" spans="1:8" ht="12.75">
      <c r="A325" s="44"/>
      <c r="B325" s="44"/>
      <c r="C325" s="98" t="s">
        <v>535</v>
      </c>
      <c r="D325" s="44"/>
      <c r="E325" s="44"/>
      <c r="F325" s="44"/>
      <c r="G325" s="44"/>
      <c r="H325" s="44"/>
    </row>
    <row r="326" ht="15">
      <c r="D326" s="4"/>
    </row>
  </sheetData>
  <sheetProtection/>
  <mergeCells count="23">
    <mergeCell ref="A234:I234"/>
    <mergeCell ref="A273:I273"/>
    <mergeCell ref="A134:I134"/>
    <mergeCell ref="A141:I141"/>
    <mergeCell ref="A142:I142"/>
    <mergeCell ref="A145:I145"/>
    <mergeCell ref="A166:I166"/>
    <mergeCell ref="D220:F220"/>
    <mergeCell ref="A71:I71"/>
    <mergeCell ref="A79:I79"/>
    <mergeCell ref="A85:I85"/>
    <mergeCell ref="A133:I133"/>
    <mergeCell ref="A167:I167"/>
    <mergeCell ref="A173:I173"/>
    <mergeCell ref="A62:I62"/>
    <mergeCell ref="A70:I70"/>
    <mergeCell ref="A60:I60"/>
    <mergeCell ref="A1:G2"/>
    <mergeCell ref="A8:I8"/>
    <mergeCell ref="A9:I9"/>
    <mergeCell ref="A16:I16"/>
    <mergeCell ref="A20:I20"/>
    <mergeCell ref="A59:I59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r:id="rId1"/>
  <rowBreaks count="1" manualBreakCount="1">
    <brk id="1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4:F14"/>
  <sheetViews>
    <sheetView zoomScalePageLayoutView="0" workbookViewId="0" topLeftCell="A1">
      <selection activeCell="E24" sqref="E24"/>
    </sheetView>
  </sheetViews>
  <sheetFormatPr defaultColWidth="9.00390625" defaultRowHeight="12.75"/>
  <sheetData>
    <row r="14" spans="4:6" ht="12.75">
      <c r="D14" s="147"/>
      <c r="E14" s="147"/>
      <c r="F14" s="1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ZDiK Zarząd Dróg i Komunikacj</dc:creator>
  <cp:keywords/>
  <dc:description/>
  <cp:lastModifiedBy>Mateusz Nowak</cp:lastModifiedBy>
  <cp:lastPrinted>2022-03-07T13:51:37Z</cp:lastPrinted>
  <dcterms:created xsi:type="dcterms:W3CDTF">2003-02-18T12:07:33Z</dcterms:created>
  <dcterms:modified xsi:type="dcterms:W3CDTF">2023-02-15T06:45:57Z</dcterms:modified>
  <cp:category/>
  <cp:version/>
  <cp:contentType/>
  <cp:contentStatus/>
</cp:coreProperties>
</file>