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Arkusz1" sheetId="1" r:id="rId1"/>
  </sheets>
  <definedNames>
    <definedName name="_xlnm.Print_Area" localSheetId="0">'Arkusz1'!$B$1:$H$184</definedName>
  </definedNames>
  <calcPr fullCalcOnLoad="1"/>
</workbook>
</file>

<file path=xl/sharedStrings.xml><?xml version="1.0" encoding="utf-8"?>
<sst xmlns="http://schemas.openxmlformats.org/spreadsheetml/2006/main" count="489" uniqueCount="328">
  <si>
    <t>L.p.</t>
  </si>
  <si>
    <t>Nr specyfikacji technicznej</t>
  </si>
  <si>
    <t>Opis robót</t>
  </si>
  <si>
    <t>Ilość</t>
  </si>
  <si>
    <t>ROBOTY PRZYGOTOWAWCZE</t>
  </si>
  <si>
    <t>m</t>
  </si>
  <si>
    <t>szt</t>
  </si>
  <si>
    <t>kg</t>
  </si>
  <si>
    <t>ODWODNIENIE</t>
  </si>
  <si>
    <t>Wpust mostowy żeliwny</t>
  </si>
  <si>
    <t>Wpust mostowy z polimerobetonu</t>
  </si>
  <si>
    <t>URZĄDZENIA DYLATACYJNE</t>
  </si>
  <si>
    <t>%</t>
  </si>
  <si>
    <t>Jedn. miary</t>
  </si>
  <si>
    <t>m3</t>
  </si>
  <si>
    <t>ROBOTY PRZYOBIEKTOWE</t>
  </si>
  <si>
    <t>Umocnienie powierzchniowe skarp, stożków, rowów, itp.</t>
  </si>
  <si>
    <t>IZOLACJE</t>
  </si>
  <si>
    <t xml:space="preserve">Usunięcie zanieczyszczeń z urządzeń dylatacyjnych </t>
  </si>
  <si>
    <t>Wykonanie podbudowy/podłoża z kruszywa łamanego</t>
  </si>
  <si>
    <t>Ustawienie krawężnika betonowego</t>
  </si>
  <si>
    <t>Ustawienie krawężnika kamiennego</t>
  </si>
  <si>
    <t>Ustawienie obrzeża betonowego</t>
  </si>
  <si>
    <t>Montaż zabezpieczeń przeciw ptakom - kolce</t>
  </si>
  <si>
    <t>Montaż zabezpieczeń przeciw ptakom - spirale</t>
  </si>
  <si>
    <t>Wykonanie gzymsów z prefabrykatów polimerobetonowych gr. 4cm</t>
  </si>
  <si>
    <t>Sączek dla odwodnienia izolacji</t>
  </si>
  <si>
    <r>
      <t>Instalacja z rur HDPE odprowadzająca wody opadowe</t>
    </r>
  </si>
  <si>
    <r>
      <t>Instalacja z rur PVC lub PP odprowadzająca wody opadowe</t>
    </r>
  </si>
  <si>
    <t>ROBOTY NAWIERZCHNIOWE I ZABEZPIECZAJĄCE</t>
  </si>
  <si>
    <t>Nawierzchnie</t>
  </si>
  <si>
    <t>Roboty ziemne</t>
  </si>
  <si>
    <t>Zasypki, podbudowy i podłoża</t>
  </si>
  <si>
    <t>Wykonanie zasypki/nasypu z kruszywa naturalnego</t>
  </si>
  <si>
    <t>Umocnienie powierzchni poprzez humusowanie z obsianiem</t>
  </si>
  <si>
    <t>Wykonanie ścieków z prefabrykatów betonowych lub formowanych w miejscu wbudowania</t>
  </si>
  <si>
    <t>Ścieki na skarpach i innych powierzchniach</t>
  </si>
  <si>
    <t xml:space="preserve">Roboty regulacyjne i stabilizacyjne </t>
  </si>
  <si>
    <t>Wykonanie konstrukcji gabionowej</t>
  </si>
  <si>
    <t>WYPOSAŻENIE</t>
  </si>
  <si>
    <t>Ekrany przeciwhałasowe</t>
  </si>
  <si>
    <t>Wymiana wypełnienia ekranu akustycznego - panel typu zielona ściana</t>
  </si>
  <si>
    <t>Wymiana wypełnienia ekranu akustycznego - panel przeźroczysty ze szkła akrylowego</t>
  </si>
  <si>
    <t>Wymiana wypełnienia ekranu akustycznego - panel typu kasetonowego z aluminium</t>
  </si>
  <si>
    <t>Wymiana wypełnienia ekranu akustycznego - panel typu drewniana ściana</t>
  </si>
  <si>
    <t>Wymiana wypełnienia ekranu akustycznego - panel betonowy i podwaliny</t>
  </si>
  <si>
    <t xml:space="preserve">Wymiana okładzin z trocinobetonu ekranu akustycznego </t>
  </si>
  <si>
    <t>Wymiana słupa stalowego ekranu akustycznego</t>
  </si>
  <si>
    <t>Krawężniki i obrzeża</t>
  </si>
  <si>
    <t>Deski gzymsowe</t>
  </si>
  <si>
    <t>Okładziny</t>
  </si>
  <si>
    <t>Instalacja odwodnieniowa obiektów</t>
  </si>
  <si>
    <t>Odwodnienie płyty pomostu</t>
  </si>
  <si>
    <t>Izolacje powłokowe</t>
  </si>
  <si>
    <t>Izolacje arkuszowe</t>
  </si>
  <si>
    <t>Dylatacje modułowe</t>
  </si>
  <si>
    <t>Dylatacje blokowe</t>
  </si>
  <si>
    <t>Dylatacje bitumiczne</t>
  </si>
  <si>
    <t xml:space="preserve">Usunięcie zanieczyszczeń pozostawionych przez zwierzęta </t>
  </si>
  <si>
    <t>BIERZĄCE UTRZYMNAIE</t>
  </si>
  <si>
    <t>Nawierzchnia z betonu asfaltowego - warstwa ścieralna gr. 4 cm</t>
  </si>
  <si>
    <t>Nawierzchnia z betonu asfaltowego - warstwa wiążąca gr. 6 cm</t>
  </si>
  <si>
    <t>Nawierzchnia z asfaltu lanego na chodnikach  gr. 3 cm</t>
  </si>
  <si>
    <t>Wykonanie podbudowy/podłoża z betonu C12/15</t>
  </si>
  <si>
    <t>Wykonanie ławy betonowej z betonu C16/20 pod krawężniki, obrzeża, ścieki i inne elementy liniowe</t>
  </si>
  <si>
    <t>Umocnienie powierzchni brukowcem gr. 16 - 20 cm</t>
  </si>
  <si>
    <t>Wykonanie narzutu kamiennego z kamienia łamanego</t>
  </si>
  <si>
    <t>Naklejanie pasków na panelach ekranów akustycznych</t>
  </si>
  <si>
    <t>ROBOTY MOSTOWE</t>
  </si>
  <si>
    <t>Dylatacja modułowa o przesuwie do 80 mm włącznie</t>
  </si>
  <si>
    <t>Dylatacja blokowa o przesuwie do 40 mm włącznie</t>
  </si>
  <si>
    <t>kpl</t>
  </si>
  <si>
    <t>Konstrukcje i inne elementy z drewna</t>
  </si>
  <si>
    <t>Konstrukcje i inne elementy z betonu</t>
  </si>
  <si>
    <t xml:space="preserve">Naprawa (prostowanie) różnych elementów ze stali konstrukcyjnej </t>
  </si>
  <si>
    <t>Konstrukcje i inne elementy ze stali</t>
  </si>
  <si>
    <t>Wykonanie, wymiana lub uzupełnienie różnych elementów z kamienia</t>
  </si>
  <si>
    <t>Konstrukcje i inne elementy z kamienia i cegły</t>
  </si>
  <si>
    <t>Wykonanie, wymiana lub uzupełnienie różnych elementów z cegły</t>
  </si>
  <si>
    <t>Podatek VAT 23 %:</t>
  </si>
  <si>
    <t>Inne wyposażenie</t>
  </si>
  <si>
    <t>Wymiana lub uzupełnienie kół ratunkowych na mostach</t>
  </si>
  <si>
    <t xml:space="preserve">Wykonanie, wymiana lub uzupełnienie wypełnienia ze szkła hartowanego, klejonego </t>
  </si>
  <si>
    <t>Wykonanie, wymiana lub uzupełnienie różnych elementów z drewna konstrukcyjnego impregnowanego</t>
  </si>
  <si>
    <t>Rozbiórki inne</t>
  </si>
  <si>
    <t>Zbrojenie i kotwy</t>
  </si>
  <si>
    <t>Wykonanie i montaż stali zbrojeniowej</t>
  </si>
  <si>
    <t>Wykonanie, wymiana lub uzupełnienie wypełnienia szczelin kitem lub masą zalewową trwale plastyczną</t>
  </si>
  <si>
    <t>Wypełnienie otworów żywicami syntetycznymi</t>
  </si>
  <si>
    <t>INNE ROBOTY NAPRAWCZE</t>
  </si>
  <si>
    <t>Naprawa powierzchni betonowych zaprawami typu PCC</t>
  </si>
  <si>
    <t>Czyszczenie strumieniowo - ścierne powierzchni betonowych, żelbetowych, kamiennych i ceglanych</t>
  </si>
  <si>
    <t>cm</t>
  </si>
  <si>
    <t>Wiercenie otworów w elementach z betonu, żelbetu i kamienia - o średnicy fi 15 mm</t>
  </si>
  <si>
    <t>Wiercenie otworów w elementach z betonu, żelbetu i kamienia - dodatek/różnica za każdy 1 mm średnicy różnej od fi 15 mm</t>
  </si>
  <si>
    <t>Wykonanie i montaż kotw przyłączeniowych cynkowanych</t>
  </si>
  <si>
    <t>dm3</t>
  </si>
  <si>
    <t>Wykonanie stabilizacji gruntu cementem</t>
  </si>
  <si>
    <t>Usunięcie drzew wraz z karczowaniem pni - dodatek/różnica za każdy 1 cm średnicy różnej od 40 cm</t>
  </si>
  <si>
    <r>
      <t>dm</t>
    </r>
    <r>
      <rPr>
        <vertAlign val="superscript"/>
        <sz val="12"/>
        <rFont val="Lato"/>
        <family val="2"/>
      </rPr>
      <t>3</t>
    </r>
  </si>
  <si>
    <r>
      <t xml:space="preserve">Dylatacja modułowa o przesuwie 80 </t>
    </r>
    <r>
      <rPr>
        <sz val="12"/>
        <rFont val="Calibri"/>
        <family val="2"/>
      </rPr>
      <t>÷</t>
    </r>
    <r>
      <rPr>
        <sz val="12"/>
        <rFont val="Lato"/>
        <family val="2"/>
      </rPr>
      <t xml:space="preserve"> 120 mm włącznie</t>
    </r>
  </si>
  <si>
    <r>
      <t>m</t>
    </r>
    <r>
      <rPr>
        <vertAlign val="superscript"/>
        <sz val="12"/>
        <rFont val="Lato"/>
        <family val="2"/>
      </rPr>
      <t>3</t>
    </r>
  </si>
  <si>
    <r>
      <t>m</t>
    </r>
    <r>
      <rPr>
        <vertAlign val="superscript"/>
        <sz val="12"/>
        <rFont val="Lato"/>
        <family val="2"/>
      </rPr>
      <t>2</t>
    </r>
  </si>
  <si>
    <t>Opracowanie i uzgodnienie projektu organizacji ruchu wraz z wprowadzeniem i utrzymaniem oznakowania związanego z realizacją robót wymagających zamknięcia drogi i konieczności wyznaczenia objazdów - za oznakowanie zamknięcia</t>
  </si>
  <si>
    <t>Opracowanie i uzgodnienie projektu organizacji ruchu wraz z wprowadzeniem i utrzymaniem oznakowania związanego z realizacją robót wymagających zamknięcia drogi i konieczności wyznaczenia objazdów - dopłata za długość objazdu</t>
  </si>
  <si>
    <t>km</t>
  </si>
  <si>
    <t>Usunięcie drzew o średnicy 40 cm wraz z karczowaniem pni</t>
  </si>
  <si>
    <t>Umocnienie powierzchni drobnowymiarowymi prefabrykatami betonowymi gr. 10 cm</t>
  </si>
  <si>
    <t>Usunięcie krzaków i zagajników</t>
  </si>
  <si>
    <r>
      <t xml:space="preserve">Dylatacja blokowa o przesuwie 40 </t>
    </r>
    <r>
      <rPr>
        <sz val="12"/>
        <rFont val="Calibri"/>
        <family val="2"/>
      </rPr>
      <t>÷</t>
    </r>
    <r>
      <rPr>
        <sz val="12"/>
        <rFont val="Lato"/>
        <family val="2"/>
      </rPr>
      <t xml:space="preserve"> 80 mm włącznie</t>
    </r>
  </si>
  <si>
    <t>Asfaltowe dylatacje mostowe - koryto dylatacji 50 x 10 cm</t>
  </si>
  <si>
    <t>Asfaltowe dylatacje mostowe - dodatek/różnica za każdy 1 dm3 objętości koryta dylatacji różnej od 50 x 10 cm</t>
  </si>
  <si>
    <t>Mechaniczno-asfaltowe dylatacje mostowe - koryto dylatacji 50 x 10 cm</t>
  </si>
  <si>
    <t>Mechaniczno-asfaltowe dylatacje mostowe - dodatek/różnica za każdy 1 dm3 objętości koryta dylatacji różnej od 50 x 10 cm</t>
  </si>
  <si>
    <r>
      <t>m</t>
    </r>
    <r>
      <rPr>
        <vertAlign val="superscript"/>
        <sz val="12"/>
        <rFont val="Lato"/>
        <family val="0"/>
      </rPr>
      <t>2</t>
    </r>
  </si>
  <si>
    <t>Czyszczenie wodne wysokociśnieniowe powierzchni betonowych, żelbetowych, kamiennych i ceglanych</t>
  </si>
  <si>
    <t>Wykonanie, wymiana lub uzupełnienie łączników śrubowych</t>
  </si>
  <si>
    <t>Wykonanie, wymiana lub uzupełnienie różnych elementów z betonu konstrukcyjnego C25/30 w deskowaniu</t>
  </si>
  <si>
    <t>Wykonanie, wymiana lub uzupełnienie różnych elementów z betonu konstrukcyjnego C25/30 bez deskowania</t>
  </si>
  <si>
    <t>Balustrady, barier, osłony</t>
  </si>
  <si>
    <t>Wykonanie, wymiana lub uzupełnienie różnych elementów z betonu niekonstrukcyjnego C16/20 w deskowaniu</t>
  </si>
  <si>
    <t>Wykonanie, wymiana lub uzupełnienie różnych elementów z betonu niekonstrukcyjnego C16/20 bez deskowania</t>
  </si>
  <si>
    <r>
      <t>m</t>
    </r>
    <r>
      <rPr>
        <vertAlign val="superscript"/>
        <sz val="12"/>
        <rFont val="Lato"/>
        <family val="0"/>
      </rPr>
      <t>3</t>
    </r>
  </si>
  <si>
    <t>Wykonanie, wymiana lub uzupełnienie różnych elementów ze stali konstrukcyjnej</t>
  </si>
  <si>
    <t>Wykonanie, wymiana lub uzupełnienie okładziny kamiennej schodów, spoczników i pochylni - demontaż i ponowny montaż okładziny</t>
  </si>
  <si>
    <t>Wykonanie, wymiana lub uzupełnienie okładziny kamiennej schodów, spoczników i pochylni (montaż nowej okładziny) gr. 3 cm</t>
  </si>
  <si>
    <t xml:space="preserve">Wykonanie, wymiana lub uzupełnienie okładziny kamiennej schodów, spoczników i pochylni (montaż nowej okładziny) - dodatek/różnica za każdy 0,5 cm grubości różnej od 3 cm </t>
  </si>
  <si>
    <t>Wykonanie, wymiana lub uzupełnienie okładzin  z płytek ceramicznych</t>
  </si>
  <si>
    <t>Wykonanie, wymiana lub uzupełnienie okładziny kamiennej ścian i sufitów (montaż nowej okładziny) gr. 3 cm</t>
  </si>
  <si>
    <t xml:space="preserve">Wykonanie, wymiana lub uzupełnienie okładziny kamiennej ścian i sufitów (montaż nowej okładziny) - dodatek/różnica za każdy 0,5 cm grubości różnej od 3 cm </t>
  </si>
  <si>
    <t>Ogółem netto:</t>
  </si>
  <si>
    <t xml:space="preserve">                         Ogółem brutto :</t>
  </si>
  <si>
    <t>Uzupełnienie ubytków podłoża, rys i szczelin żywicami syntetycznymi</t>
  </si>
  <si>
    <t>Czasowa organizacja ruchu na czas robót</t>
  </si>
  <si>
    <t>ROBOTY ROZBIÓRKOWE</t>
  </si>
  <si>
    <t>Usunięcie z koryta cieku zalegających pni i gałęzi drzew które mogą powodować spiętrzenie wody w przepuście lub pod obiektem mostowym</t>
  </si>
  <si>
    <t>Montaż zabezpieczeń przeciw ptakom - poprawa mocowania zabezpieczeń (kolce, spirale)</t>
  </si>
  <si>
    <t>Cena jedn.
(zł)</t>
  </si>
  <si>
    <t>Wartość            (zł)</t>
  </si>
  <si>
    <t>Zabezpieczenie powłokami ochronnymi powierzchni betonu, kamienia i cegły</t>
  </si>
  <si>
    <t>Zabezpieczenie powłokami ochronnymi powierzchni stali</t>
  </si>
  <si>
    <t>Zabezpieczenie powłokami ochronnymi powierzchni drewna</t>
  </si>
  <si>
    <t>"UTRZYMANIE OBIEKTÓW INŻYNIERSKICH NA TERENIE MIASTA KRAKOWA W LATACH 2022 - 2024"</t>
  </si>
  <si>
    <t>Usunięcie z koryta cieku zalegających namulisk, ziemi, darni, gruzu, głazów i innych elementów które mogą powodować spiętrzenie wody w przepuście lub pod obiektem mostowym</t>
  </si>
  <si>
    <t>Oczyszczenie umocnień skarp i stożków z ziemi, darni i roślinności</t>
  </si>
  <si>
    <t>Konserwacja dylatacji blokowych</t>
  </si>
  <si>
    <t>Wykonanie, wymiana lub uzupełnienie różnych drobnych elementów ze stali konstrukcyjnej</t>
  </si>
  <si>
    <t>Kompensator dla instalacji z rur odprowadzających wodę</t>
  </si>
  <si>
    <t>Wykonanie powłokowej izolacji bitumicznej układanej "na zimno"</t>
  </si>
  <si>
    <t>Wykonanie izolacji z papy termozgrzewalnej</t>
  </si>
  <si>
    <t>Wykonanie, wymiana lub uzupełnienie mostowej bariery lub bariero-poręczy energochłonnej stalowej</t>
  </si>
  <si>
    <t>Wykonanie, wymiana lub uzupełnienie okładziny kamiennej ścian i sufitów - demontaż i ponowny montaż okładziny</t>
  </si>
  <si>
    <t>Umocnienie powierzchni drobnowymiarowymi prefabrykatami betonowymi  - dodatek/różnica za każdy 1 cm grubości prefabrykatu różnej od 10 cm</t>
  </si>
  <si>
    <t>Nawierzchnia z asfaltu twardo lanego lanego na jezdni  gr. 4 cm</t>
  </si>
  <si>
    <t>Cynkowanie ogniowe - dodatek/różnica za każdy 5 μm gr. powłoki różnej od 100 μm</t>
  </si>
  <si>
    <t>Iniekcja ciśnieniowa rys lub pęknięć w betonie materiałem z żywic w elementach o grubości 25 cm</t>
  </si>
  <si>
    <t>Iniekcja ciśnieniowa rys lub pęknięć w betonie materiałem z żywic - dodatek za 1 cm grubości elementu ponad 25 cm</t>
  </si>
  <si>
    <t>Utrzymanie czystości obiektów i przestrzeni przy obiektowej</t>
  </si>
  <si>
    <t>Koszenie zarośniętych powierzchni w przestrzeni przymostowej</t>
  </si>
  <si>
    <t>Zabezpieczenie obiektów przed zwierzętami</t>
  </si>
  <si>
    <t>UN.00.00.00</t>
  </si>
  <si>
    <t>UN.01.00.00</t>
  </si>
  <si>
    <t>UN.02.00.00</t>
  </si>
  <si>
    <t>UN.03.00.00</t>
  </si>
  <si>
    <t>UN.04.00.00</t>
  </si>
  <si>
    <t>UN.05.00.00</t>
  </si>
  <si>
    <t>UN.06.00.00</t>
  </si>
  <si>
    <t>UN.07.00.00</t>
  </si>
  <si>
    <t>UN.07.01.00</t>
  </si>
  <si>
    <t>UN.07.01.01</t>
  </si>
  <si>
    <t>UN.07.01.02</t>
  </si>
  <si>
    <t>UN.07.01.03</t>
  </si>
  <si>
    <t>Wykonanie powłoki malarskiej powierzchni stalowych - dodatek/różnica za każdy 5 μm gr. powłoki różnej od wymaganej grubości</t>
  </si>
  <si>
    <t>Mycie obiektu lub jego elementów wodą</t>
  </si>
  <si>
    <t>Dren dla odwodnienia izolacji</t>
  </si>
  <si>
    <t>UN.06.01.00</t>
  </si>
  <si>
    <t>UN.06.02.00</t>
  </si>
  <si>
    <t>UN.06.01.01</t>
  </si>
  <si>
    <t>UN.06.02.01</t>
  </si>
  <si>
    <t>UN.01.01.00</t>
  </si>
  <si>
    <t>UN.02.01.00</t>
  </si>
  <si>
    <t>UN.03.01.00</t>
  </si>
  <si>
    <t>UN.03.02.00</t>
  </si>
  <si>
    <t>UN.03.03.00</t>
  </si>
  <si>
    <t>UN.03.04.00</t>
  </si>
  <si>
    <t>UN.03.05.00</t>
  </si>
  <si>
    <t>UN.03.05.01</t>
  </si>
  <si>
    <t>UN.03.04.01</t>
  </si>
  <si>
    <t>UN.03.04.02</t>
  </si>
  <si>
    <t>UN.03.03.01</t>
  </si>
  <si>
    <t>UN.03.03.02</t>
  </si>
  <si>
    <t>UN.03.03.03</t>
  </si>
  <si>
    <t>UN.03.02.01</t>
  </si>
  <si>
    <t>UN.03.02.02</t>
  </si>
  <si>
    <t>UN.03.01.01</t>
  </si>
  <si>
    <t>UN.03.01.02</t>
  </si>
  <si>
    <t>UN.04.01.00</t>
  </si>
  <si>
    <t>UN.04.01.01</t>
  </si>
  <si>
    <t>UN.04.01.02</t>
  </si>
  <si>
    <t>UN.04.02.00</t>
  </si>
  <si>
    <t>UN.04.02.01</t>
  </si>
  <si>
    <t>UN.04.02.02</t>
  </si>
  <si>
    <t>UN.04.03.00</t>
  </si>
  <si>
    <t>UN.04.03.01</t>
  </si>
  <si>
    <t>UN.04.03.02</t>
  </si>
  <si>
    <t>UN.05.01.00</t>
  </si>
  <si>
    <t>UN.05.01.01</t>
  </si>
  <si>
    <t>UN.05.01.02</t>
  </si>
  <si>
    <t>UN.05.01.03</t>
  </si>
  <si>
    <t>UN.05.01.04</t>
  </si>
  <si>
    <t>UN.05.02.00</t>
  </si>
  <si>
    <t>UN.05.02.01</t>
  </si>
  <si>
    <t>UN.07.02.00</t>
  </si>
  <si>
    <t>UN.07.02.01</t>
  </si>
  <si>
    <t>UN.07.03.00</t>
  </si>
  <si>
    <t>UN.07.03.01</t>
  </si>
  <si>
    <t>UN.07.03.02</t>
  </si>
  <si>
    <t>UN.07.03.03</t>
  </si>
  <si>
    <t>UN.07.03.04</t>
  </si>
  <si>
    <t>UN.07.04.00</t>
  </si>
  <si>
    <t>UN.07.04.01</t>
  </si>
  <si>
    <t>UN.07.04.02</t>
  </si>
  <si>
    <t>UN.07.04.03</t>
  </si>
  <si>
    <t>UN.07.05.00</t>
  </si>
  <si>
    <t>UN.07.05.01</t>
  </si>
  <si>
    <t>UN.08.00.00</t>
  </si>
  <si>
    <t>UN.08.01.00</t>
  </si>
  <si>
    <t>UN.08.01.01</t>
  </si>
  <si>
    <t>UN.08.02.00</t>
  </si>
  <si>
    <t>UN.08.02.01</t>
  </si>
  <si>
    <t>UN.08.02.02</t>
  </si>
  <si>
    <t>UN.08.02.03</t>
  </si>
  <si>
    <t>UN.08.02.04</t>
  </si>
  <si>
    <t>UN.08.03.00</t>
  </si>
  <si>
    <t>UN.08.03.01</t>
  </si>
  <si>
    <t>UN.08.04.00</t>
  </si>
  <si>
    <t>UN.08.04.01</t>
  </si>
  <si>
    <t>UN.08.05.00</t>
  </si>
  <si>
    <t>UN.08.05.01</t>
  </si>
  <si>
    <t>UN.08.05.02</t>
  </si>
  <si>
    <t>UN.09.00.00</t>
  </si>
  <si>
    <t>UN.09.01.00</t>
  </si>
  <si>
    <t>UN.09.01.01</t>
  </si>
  <si>
    <t>UN.09.01.02</t>
  </si>
  <si>
    <t>UN.09.01.03</t>
  </si>
  <si>
    <t>UN.09.01.04</t>
  </si>
  <si>
    <t>UN.09.01.05</t>
  </si>
  <si>
    <t>UN.09.01.06</t>
  </si>
  <si>
    <t>UN.09.02.00</t>
  </si>
  <si>
    <t>UN.09.02.01</t>
  </si>
  <si>
    <t>UN.09.02.02</t>
  </si>
  <si>
    <t>UN.10.00.00</t>
  </si>
  <si>
    <t>UN.10.01.01</t>
  </si>
  <si>
    <t>UN.10.01.02</t>
  </si>
  <si>
    <t>UN.10.01.03</t>
  </si>
  <si>
    <t>UN.11.00.00</t>
  </si>
  <si>
    <t>UN.11.01.01</t>
  </si>
  <si>
    <t>UN.11.01.00</t>
  </si>
  <si>
    <t>UN.11.01.02</t>
  </si>
  <si>
    <t>UN.11.01.03</t>
  </si>
  <si>
    <t>UN.11.01.04</t>
  </si>
  <si>
    <t>UN.12.01.01</t>
  </si>
  <si>
    <t>UN.11.01.05</t>
  </si>
  <si>
    <t>UN.11.01.06</t>
  </si>
  <si>
    <t>UN.11.02.00</t>
  </si>
  <si>
    <t>UN.11.02.01</t>
  </si>
  <si>
    <t>UN.01.01.01</t>
  </si>
  <si>
    <t>UN.02.01.01</t>
  </si>
  <si>
    <t>UN.02.02.00</t>
  </si>
  <si>
    <t>UN.02.02.01</t>
  </si>
  <si>
    <t>UN.02.03.00</t>
  </si>
  <si>
    <t>UN.02.03.01</t>
  </si>
  <si>
    <t>UN.09.03.00</t>
  </si>
  <si>
    <t>UN.09.03.02</t>
  </si>
  <si>
    <t>UN.09.04.00</t>
  </si>
  <si>
    <t>UN.09.04.01</t>
  </si>
  <si>
    <t>UN.09.03.01a</t>
  </si>
  <si>
    <t>UN.09.03.01b</t>
  </si>
  <si>
    <t>UN.09.03.01c</t>
  </si>
  <si>
    <t>UN.09.03.01d</t>
  </si>
  <si>
    <t>UN.07.04.01a</t>
  </si>
  <si>
    <t>UN.07.04.01b</t>
  </si>
  <si>
    <t>UN.07.04.01c</t>
  </si>
  <si>
    <t>UN.07.04.01d</t>
  </si>
  <si>
    <t>UN.07.04.01e</t>
  </si>
  <si>
    <t>UN.07.04.01f</t>
  </si>
  <si>
    <t>UN.07.04.01g</t>
  </si>
  <si>
    <t>Nawierzchnia z drobnowymiarowych prefabrykatów betonowych - demontaż i ponowny montaż istniejącego prefabrykatu za 1 cm grubości elementu</t>
  </si>
  <si>
    <t>Umocnienie powierzchni drobnowymiarowymi prefabrykatami betonowymi - demontaż i ponowny montaż istniejącego prefabrykatu za 1 cm grubości elementu</t>
  </si>
  <si>
    <r>
      <t xml:space="preserve">Razem netto  (suma poz. 1 </t>
    </r>
    <r>
      <rPr>
        <b/>
        <sz val="13"/>
        <rFont val="Calibri"/>
        <family val="2"/>
      </rPr>
      <t xml:space="preserve">÷ </t>
    </r>
    <r>
      <rPr>
        <b/>
        <sz val="13"/>
        <rFont val="Lato"/>
        <family val="0"/>
      </rPr>
      <t>127):</t>
    </r>
  </si>
  <si>
    <r>
      <t xml:space="preserve">Inne roboty nieprzewidziane specyfikacją (30% sumy poz. 1 </t>
    </r>
    <r>
      <rPr>
        <sz val="12"/>
        <rFont val="Calibri"/>
        <family val="2"/>
      </rPr>
      <t xml:space="preserve">÷ </t>
    </r>
    <r>
      <rPr>
        <sz val="12"/>
        <rFont val="Lato"/>
        <family val="0"/>
      </rPr>
      <t>poz. 127), które będą rozliczane szczegółowym kosztorysem  powykonawczym)</t>
    </r>
  </si>
  <si>
    <r>
      <t xml:space="preserve">Rozebranie nawierzchni bitumicznych </t>
    </r>
    <r>
      <rPr>
        <sz val="12"/>
        <rFont val="Lato"/>
        <family val="0"/>
      </rPr>
      <t>(z odwozem i zagospodarowaniem materiałów z rozbiórki)</t>
    </r>
  </si>
  <si>
    <r>
      <t xml:space="preserve">Rozebranie nawierzchni i okładzin powierzchniowych z prefabrykatów betonowych  </t>
    </r>
    <r>
      <rPr>
        <sz val="12"/>
        <rFont val="Lato"/>
        <family val="0"/>
      </rPr>
      <t>(z odwozem i zagospodarowaniem materiałów z rozbiórki)</t>
    </r>
  </si>
  <si>
    <r>
      <t>Rozebranie nawierzchni i okładzin powierzchniowych z elementów kamiennych</t>
    </r>
    <r>
      <rPr>
        <sz val="12"/>
        <rFont val="Lato"/>
        <family val="0"/>
      </rPr>
      <t xml:space="preserve"> (z odwozem i zagospodarowaniem materiałów z rozbiórki)</t>
    </r>
  </si>
  <si>
    <r>
      <t xml:space="preserve">Rozebranie podłoży z kruszywa  </t>
    </r>
    <r>
      <rPr>
        <sz val="12"/>
        <rFont val="Lato"/>
        <family val="0"/>
      </rPr>
      <t>(z odwozem i zagospodarowaniem materiałów z rozbiórki)</t>
    </r>
  </si>
  <si>
    <r>
      <t xml:space="preserve">Likwidacja kolein nawierzchni bitumicznych poprzez frezowanie </t>
    </r>
    <r>
      <rPr>
        <sz val="12"/>
        <rFont val="Lato"/>
        <family val="0"/>
      </rPr>
      <t>(z odwozem i zagospodarowaniem materiałów z rozbiórki)</t>
    </r>
  </si>
  <si>
    <r>
      <t xml:space="preserve">Rozebranie konstrukcji lub innych elementów z betonu </t>
    </r>
    <r>
      <rPr>
        <sz val="12"/>
        <rFont val="Lato"/>
        <family val="0"/>
      </rPr>
      <t>lub żelbetu (z odwozem i zagospodarowaniem materiałów z rozbiórki)</t>
    </r>
  </si>
  <si>
    <r>
      <t xml:space="preserve">Rozebranie liniowych elementów przy obiektowych i wyposażenia - </t>
    </r>
    <r>
      <rPr>
        <sz val="12"/>
        <rFont val="Lato"/>
        <family val="0"/>
      </rPr>
      <t>krawężniki, obrzeża, korytka ściekowe, itp. (z odwozem i zagospodarowaniem materiałów z rozbiórki)</t>
    </r>
  </si>
  <si>
    <r>
      <t>Rozebranie konstrukcji lub innych elementów ze stali konstrukcyjnej lub innych metali</t>
    </r>
    <r>
      <rPr>
        <sz val="12"/>
        <rFont val="Lato"/>
        <family val="0"/>
      </rPr>
      <t xml:space="preserve"> (z odwozem i zagospodarowaniem materiałów z rozbiórki)</t>
    </r>
  </si>
  <si>
    <r>
      <t>Rozebranie konstrukcji lub innych elementów z kamienia lub cegły</t>
    </r>
    <r>
      <rPr>
        <sz val="12"/>
        <rFont val="Lato"/>
        <family val="0"/>
      </rPr>
      <t xml:space="preserve"> (z odwozem i zagospodarowaniem materiałów z rozbiórki)</t>
    </r>
  </si>
  <si>
    <r>
      <t xml:space="preserve">Rozebranie konstrukcji lub innych elementów z drewna </t>
    </r>
    <r>
      <rPr>
        <sz val="12"/>
        <rFont val="Lato"/>
        <family val="0"/>
      </rPr>
      <t>(z odwozem i zagospodarowaniem materiałów z rozbiórki)</t>
    </r>
  </si>
  <si>
    <r>
      <t xml:space="preserve">Rozebranie izolacji z papy z usunięciem warstwy gruntującej </t>
    </r>
    <r>
      <rPr>
        <sz val="12"/>
        <rFont val="Lato"/>
        <family val="0"/>
      </rPr>
      <t>(z odwozem i zagospodarowaniem materiałów z rozbiórki)</t>
    </r>
  </si>
  <si>
    <r>
      <t>Konserwacja dylatacji modułowych</t>
    </r>
    <r>
      <rPr>
        <sz val="12"/>
        <rFont val="Lato"/>
        <family val="2"/>
      </rPr>
      <t xml:space="preserve">  (wymiana wkładek gumowych)</t>
    </r>
  </si>
  <si>
    <t>Regulacja wpustu mostowego</t>
  </si>
  <si>
    <r>
      <t>Wykonanie, wymiana lub uzupełnienie balustrad ze stali</t>
    </r>
    <r>
      <rPr>
        <sz val="12"/>
        <rFont val="Lato"/>
        <family val="0"/>
      </rPr>
      <t xml:space="preserve"> z zabezpieczeniem powłokami antykorozyjnymi</t>
    </r>
  </si>
  <si>
    <r>
      <t>Wykonanie, wymiana lub uzupełnienie balustrad z aluminium zabezpieczonych</t>
    </r>
    <r>
      <rPr>
        <sz val="12"/>
        <rFont val="Lato"/>
        <family val="0"/>
      </rPr>
      <t xml:space="preserve"> z zabezpieczeniem powłokami antykorozyjnymi</t>
    </r>
  </si>
  <si>
    <r>
      <t xml:space="preserve">Wykonanie wykopów w gruncie kat. I-V z odwozem </t>
    </r>
    <r>
      <rPr>
        <sz val="12"/>
        <rFont val="Lato"/>
        <family val="0"/>
      </rPr>
      <t>i zagospodarowaniem materiału z wykopu</t>
    </r>
  </si>
  <si>
    <r>
      <t xml:space="preserve">Wykonanie wykopów w gruncie kat. I-V bez odwozu, z rozplantowaniem lub wbudowaniem </t>
    </r>
    <r>
      <rPr>
        <sz val="12"/>
        <rFont val="Lato"/>
        <family val="0"/>
      </rPr>
      <t>materiału z wykopu</t>
    </r>
  </si>
  <si>
    <r>
      <t xml:space="preserve">Wykonanie izolacjo-nawierzchni z żywic syntetycznych, gr. powłoki 5 mm </t>
    </r>
    <r>
      <rPr>
        <sz val="12"/>
        <rFont val="Lato"/>
        <family val="0"/>
      </rPr>
      <t>z usunięciem istniejącej nawierzchni i przygotowaniem podłoża, wykonaniem i uszczelnieniem przerw dylatacyjnych</t>
    </r>
  </si>
  <si>
    <r>
      <t xml:space="preserve">Wykonanie izolacjo-nawierzchni z żywic syntetycznych, gr. powłoki 4 mm </t>
    </r>
    <r>
      <rPr>
        <sz val="12"/>
        <rFont val="Lato"/>
        <family val="0"/>
      </rPr>
      <t>z przygotowaniem podłoża, wykonaniem i uszczelnieniem przerw dylatacyjnych</t>
    </r>
  </si>
  <si>
    <r>
      <t xml:space="preserve">Nawierzchnia z drobnowymiarowych prefabrykatów betonowych gr. 8 cm </t>
    </r>
    <r>
      <rPr>
        <sz val="12"/>
        <rFont val="Lato"/>
        <family val="0"/>
      </rPr>
      <t>(ułożenie nowej nawierzchni)</t>
    </r>
  </si>
  <si>
    <r>
      <t xml:space="preserve">Nawierzchnia z drobnowymiarowych prefabrykatów betonowych  - dopłata/różnica za każdy 1 cm różnicy grubości prefabrykatu różnej od 8 cm </t>
    </r>
    <r>
      <rPr>
        <sz val="12"/>
        <rFont val="Lato"/>
        <family val="0"/>
      </rPr>
      <t>(ułożenie nowej nawierzchni)</t>
    </r>
  </si>
  <si>
    <r>
      <t xml:space="preserve">Wykonanie powłoki malarskiej powierzchni betonowych </t>
    </r>
    <r>
      <rPr>
        <sz val="12"/>
        <rFont val="Lato"/>
        <family val="0"/>
      </rPr>
      <t>z usunięciem istniejącej powłoki i przygotowaniem podłoża</t>
    </r>
  </si>
  <si>
    <r>
      <t>Wykonanie powłoki malarskiej powierzchni betonowych</t>
    </r>
    <r>
      <rPr>
        <sz val="12"/>
        <rFont val="Lato"/>
        <family val="0"/>
      </rPr>
      <t xml:space="preserve"> z  przygotowaniem podłoża</t>
    </r>
  </si>
  <si>
    <r>
      <t>Hydrofobizacja powierzchni betonowych, kamiennych i ceglanych</t>
    </r>
    <r>
      <rPr>
        <sz val="12"/>
        <rFont val="Lato"/>
        <family val="0"/>
      </rPr>
      <t xml:space="preserve"> z przygotowaniem podłoża</t>
    </r>
  </si>
  <si>
    <r>
      <t>Wykonanie powłoki malarskiej powierzchni stalowych - renowacja całkowita powłok istniejących elementów, gr. powłoki 240 μm</t>
    </r>
    <r>
      <rPr>
        <sz val="12"/>
        <rFont val="Lato"/>
        <family val="0"/>
      </rPr>
      <t xml:space="preserve"> z usunięciem istniejącej powłoki i przygotowaniem podłoża</t>
    </r>
  </si>
  <si>
    <r>
      <t xml:space="preserve">Wykonanie powłoki malarskiej powierzchni stalowych - renowacja częściowa powłok istniejących elementów, gr. powłoki 240 μm </t>
    </r>
    <r>
      <rPr>
        <sz val="12"/>
        <rFont val="Lato"/>
        <family val="0"/>
      </rPr>
      <t>z przygotowaniem podłoża</t>
    </r>
  </si>
  <si>
    <r>
      <t xml:space="preserve">Cynkowanie ogniowe, powłoka gr. 100 μm  </t>
    </r>
    <r>
      <rPr>
        <sz val="12"/>
        <rFont val="Lato"/>
        <family val="0"/>
      </rPr>
      <t>z przygotowaniem podłoża</t>
    </r>
  </si>
  <si>
    <r>
      <t xml:space="preserve">Wykonanie powłoki impregnacyjnej powierzchni drewnianych  </t>
    </r>
    <r>
      <rPr>
        <sz val="12"/>
        <rFont val="Lato"/>
        <family val="0"/>
      </rPr>
      <t>z przygotowaniem podłoża</t>
    </r>
  </si>
  <si>
    <t>WYMAGANIA OGÓLNE</t>
  </si>
  <si>
    <t>Rozbiórki nawierzchni, okładzin i liniowych elementów przy obiektowych i wyposażenia</t>
  </si>
  <si>
    <t xml:space="preserve">Rozbiórki konstrukcji lub innych elementów </t>
  </si>
  <si>
    <t>UN.02.03.02</t>
  </si>
  <si>
    <t>UN.07.04.01h</t>
  </si>
  <si>
    <r>
      <t>Wykonanie powłoki malarskiej powierzchni stalowych - elementy nowe i istniejące ocynkowane gr. 240 μm</t>
    </r>
    <r>
      <rPr>
        <sz val="12"/>
        <rFont val="Lato"/>
        <family val="0"/>
      </rPr>
      <t xml:space="preserve"> z przygotowaniem podłoża</t>
    </r>
  </si>
  <si>
    <t>PRZEDMIAR ROBÓT</t>
  </si>
  <si>
    <t>Załącznik nr   1</t>
  </si>
  <si>
    <t>Kraków, 02.11.2022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</si>
</sst>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%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Czcionka tekstu podstawowego"/>
      <family val="0"/>
    </font>
    <font>
      <sz val="12"/>
      <name val="Lato"/>
      <family val="2"/>
    </font>
    <font>
      <sz val="11"/>
      <name val="Lato"/>
      <family val="2"/>
    </font>
    <font>
      <vertAlign val="superscript"/>
      <sz val="12"/>
      <name val="Lato"/>
      <family val="2"/>
    </font>
    <font>
      <sz val="12"/>
      <name val="Calibri"/>
      <family val="2"/>
    </font>
    <font>
      <b/>
      <i/>
      <sz val="13"/>
      <name val="Lato"/>
      <family val="2"/>
    </font>
    <font>
      <b/>
      <sz val="14"/>
      <name val="Lato"/>
      <family val="2"/>
    </font>
    <font>
      <b/>
      <i/>
      <sz val="12"/>
      <name val="Lato"/>
      <family val="2"/>
    </font>
    <font>
      <sz val="13"/>
      <name val="Lato"/>
      <family val="0"/>
    </font>
    <font>
      <b/>
      <sz val="13"/>
      <name val="Lato"/>
      <family val="2"/>
    </font>
    <font>
      <b/>
      <sz val="13"/>
      <name val="Calibri"/>
      <family val="2"/>
    </font>
    <font>
      <b/>
      <sz val="12"/>
      <name val="Lato"/>
      <family val="2"/>
    </font>
    <font>
      <b/>
      <sz val="16"/>
      <name val="Lato"/>
      <family val="2"/>
    </font>
    <font>
      <b/>
      <strike/>
      <sz val="12"/>
      <name val="Lato"/>
      <family val="2"/>
    </font>
    <font>
      <strike/>
      <sz val="11"/>
      <name val="Lat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Lato"/>
      <family val="2"/>
    </font>
    <font>
      <b/>
      <sz val="13"/>
      <color indexed="8"/>
      <name val="Lato"/>
      <family val="2"/>
    </font>
    <font>
      <sz val="13"/>
      <color indexed="8"/>
      <name val="Lato"/>
      <family val="2"/>
    </font>
    <font>
      <b/>
      <sz val="14"/>
      <color indexed="8"/>
      <name val="Lato"/>
      <family val="2"/>
    </font>
    <font>
      <b/>
      <sz val="12"/>
      <color indexed="8"/>
      <name val="Lato"/>
      <family val="2"/>
    </font>
    <font>
      <sz val="12"/>
      <color indexed="8"/>
      <name val="Lato"/>
      <family val="2"/>
    </font>
    <font>
      <b/>
      <sz val="14"/>
      <color indexed="30"/>
      <name val="Lato"/>
      <family val="2"/>
    </font>
    <font>
      <b/>
      <i/>
      <sz val="13"/>
      <color indexed="30"/>
      <name val="Lato"/>
      <family val="2"/>
    </font>
    <font>
      <b/>
      <i/>
      <sz val="12"/>
      <color indexed="8"/>
      <name val="Lato"/>
      <family val="2"/>
    </font>
    <font>
      <sz val="12"/>
      <color indexed="10"/>
      <name val="Lato"/>
      <family val="2"/>
    </font>
    <font>
      <sz val="12"/>
      <color indexed="9"/>
      <name val="Lato"/>
      <family val="2"/>
    </font>
    <font>
      <b/>
      <sz val="11"/>
      <color indexed="8"/>
      <name val="Lat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Lato"/>
      <family val="2"/>
    </font>
    <font>
      <b/>
      <sz val="13"/>
      <color theme="1"/>
      <name val="Lato"/>
      <family val="2"/>
    </font>
    <font>
      <sz val="13"/>
      <color theme="1"/>
      <name val="Lato"/>
      <family val="2"/>
    </font>
    <font>
      <b/>
      <sz val="14"/>
      <color theme="1"/>
      <name val="Lato"/>
      <family val="2"/>
    </font>
    <font>
      <b/>
      <sz val="12"/>
      <color theme="1"/>
      <name val="Lato"/>
      <family val="2"/>
    </font>
    <font>
      <sz val="12"/>
      <color theme="1"/>
      <name val="Lato"/>
      <family val="2"/>
    </font>
    <font>
      <b/>
      <sz val="14"/>
      <color rgb="FF0070C0"/>
      <name val="Lato"/>
      <family val="2"/>
    </font>
    <font>
      <b/>
      <i/>
      <sz val="13"/>
      <color rgb="FF0070C0"/>
      <name val="Lato"/>
      <family val="2"/>
    </font>
    <font>
      <b/>
      <i/>
      <sz val="12"/>
      <color theme="1"/>
      <name val="Lato"/>
      <family val="2"/>
    </font>
    <font>
      <sz val="12"/>
      <color rgb="FFFF0000"/>
      <name val="Lato"/>
      <family val="2"/>
    </font>
    <font>
      <sz val="12"/>
      <color theme="0"/>
      <name val="Lato"/>
      <family val="2"/>
    </font>
    <font>
      <b/>
      <sz val="11"/>
      <color theme="1"/>
      <name val="Lat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8" fillId="0" borderId="0" xfId="0" applyFont="1" applyFill="1" applyAlignment="1">
      <alignment/>
    </xf>
    <xf numFmtId="4" fontId="69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70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4" fontId="70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4" fontId="66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3" fontId="11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 indent="1"/>
      <protection locked="0"/>
    </xf>
    <xf numFmtId="0" fontId="7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 indent="1"/>
    </xf>
    <xf numFmtId="0" fontId="13" fillId="33" borderId="10" xfId="0" applyFont="1" applyFill="1" applyBorder="1" applyAlignment="1">
      <alignment horizontal="left" vertical="center" wrapText="1" indent="1"/>
    </xf>
    <xf numFmtId="4" fontId="74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 indent="1"/>
    </xf>
    <xf numFmtId="0" fontId="13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left" vertical="center" wrapText="1"/>
    </xf>
    <xf numFmtId="3" fontId="13" fillId="33" borderId="10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 indent="3"/>
    </xf>
    <xf numFmtId="0" fontId="11" fillId="0" borderId="10" xfId="0" applyFont="1" applyFill="1" applyBorder="1" applyAlignment="1">
      <alignment horizontal="right" vertical="center" wrapText="1" indent="2"/>
    </xf>
    <xf numFmtId="0" fontId="3" fillId="0" borderId="0" xfId="0" applyFont="1" applyFill="1" applyBorder="1" applyAlignment="1">
      <alignment horizontal="right" vertical="center" wrapText="1" indent="3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view="pageBreakPreview" zoomScale="110" zoomScaleNormal="110" zoomScaleSheetLayoutView="110" zoomScalePageLayoutView="60" workbookViewId="0" topLeftCell="B2">
      <selection activeCell="B2" sqref="B2:H2"/>
    </sheetView>
  </sheetViews>
  <sheetFormatPr defaultColWidth="9" defaultRowHeight="14.25"/>
  <cols>
    <col min="1" max="1" width="9" style="10" customWidth="1"/>
    <col min="2" max="2" width="5.5" style="7" customWidth="1"/>
    <col min="3" max="3" width="17" style="71" customWidth="1"/>
    <col min="4" max="4" width="93.09765625" style="48" customWidth="1"/>
    <col min="5" max="5" width="7.8984375" style="7" customWidth="1"/>
    <col min="6" max="6" width="7.8984375" style="72" customWidth="1"/>
    <col min="7" max="8" width="15.8984375" style="7" customWidth="1"/>
    <col min="9" max="9" width="6" style="1" customWidth="1"/>
    <col min="10" max="16384" width="9" style="1" customWidth="1"/>
  </cols>
  <sheetData>
    <row r="1" spans="2:9" ht="18">
      <c r="B1" s="49" t="s">
        <v>326</v>
      </c>
      <c r="C1" s="50"/>
      <c r="D1" s="49"/>
      <c r="E1" s="49"/>
      <c r="F1" s="49"/>
      <c r="G1" s="49"/>
      <c r="H1" s="51" t="s">
        <v>327</v>
      </c>
      <c r="I1" s="19"/>
    </row>
    <row r="2" spans="2:9" ht="28.5" customHeight="1">
      <c r="B2" s="78" t="s">
        <v>325</v>
      </c>
      <c r="C2" s="78"/>
      <c r="D2" s="78"/>
      <c r="E2" s="78"/>
      <c r="F2" s="78"/>
      <c r="G2" s="78"/>
      <c r="H2" s="78"/>
      <c r="I2" s="20"/>
    </row>
    <row r="3" spans="2:9" ht="28.5" customHeight="1">
      <c r="B3" s="79" t="s">
        <v>142</v>
      </c>
      <c r="C3" s="79"/>
      <c r="D3" s="79"/>
      <c r="E3" s="79"/>
      <c r="F3" s="79"/>
      <c r="G3" s="79"/>
      <c r="H3" s="79"/>
      <c r="I3" s="20"/>
    </row>
    <row r="4" spans="2:9" ht="18">
      <c r="B4" s="80"/>
      <c r="C4" s="80"/>
      <c r="D4" s="80"/>
      <c r="E4" s="80"/>
      <c r="F4" s="80"/>
      <c r="G4" s="80"/>
      <c r="H4" s="80"/>
      <c r="I4" s="19"/>
    </row>
    <row r="5" spans="2:9" ht="16.5">
      <c r="B5" s="81"/>
      <c r="C5" s="81"/>
      <c r="D5" s="81"/>
      <c r="E5" s="81"/>
      <c r="F5" s="81"/>
      <c r="G5" s="81"/>
      <c r="H5" s="81"/>
      <c r="I5" s="21"/>
    </row>
    <row r="6" spans="1:9" s="2" customFormat="1" ht="58.5" customHeight="1">
      <c r="A6" s="74"/>
      <c r="B6" s="46" t="s">
        <v>0</v>
      </c>
      <c r="C6" s="46" t="s">
        <v>1</v>
      </c>
      <c r="D6" s="46" t="s">
        <v>2</v>
      </c>
      <c r="E6" s="46" t="s">
        <v>13</v>
      </c>
      <c r="F6" s="52" t="s">
        <v>3</v>
      </c>
      <c r="G6" s="46" t="s">
        <v>137</v>
      </c>
      <c r="H6" s="46" t="s">
        <v>138</v>
      </c>
      <c r="I6" s="26"/>
    </row>
    <row r="7" spans="2:9" ht="20.25" customHeight="1">
      <c r="B7" s="4">
        <v>1</v>
      </c>
      <c r="C7" s="4">
        <v>2</v>
      </c>
      <c r="D7" s="4">
        <v>3</v>
      </c>
      <c r="E7" s="4">
        <v>4</v>
      </c>
      <c r="F7" s="25">
        <v>5</v>
      </c>
      <c r="G7" s="4">
        <v>6</v>
      </c>
      <c r="H7" s="4">
        <v>7</v>
      </c>
      <c r="I7" s="27"/>
    </row>
    <row r="8" spans="2:9" ht="21.75">
      <c r="B8" s="53"/>
      <c r="C8" s="42" t="s">
        <v>160</v>
      </c>
      <c r="D8" s="15" t="s">
        <v>319</v>
      </c>
      <c r="E8" s="15"/>
      <c r="F8" s="54"/>
      <c r="G8" s="15"/>
      <c r="H8" s="15"/>
      <c r="I8" s="27"/>
    </row>
    <row r="9" spans="1:9" s="3" customFormat="1" ht="21.75">
      <c r="A9" s="11"/>
      <c r="B9" s="53"/>
      <c r="C9" s="42" t="s">
        <v>161</v>
      </c>
      <c r="D9" s="15" t="s">
        <v>4</v>
      </c>
      <c r="E9" s="15"/>
      <c r="F9" s="54"/>
      <c r="G9" s="15"/>
      <c r="H9" s="15"/>
      <c r="I9" s="33"/>
    </row>
    <row r="10" spans="1:9" s="3" customFormat="1" ht="21">
      <c r="A10" s="10"/>
      <c r="B10" s="55"/>
      <c r="C10" s="43" t="s">
        <v>179</v>
      </c>
      <c r="D10" s="14" t="s">
        <v>133</v>
      </c>
      <c r="E10" s="12"/>
      <c r="F10" s="56"/>
      <c r="G10" s="57"/>
      <c r="H10" s="57"/>
      <c r="I10" s="29"/>
    </row>
    <row r="11" spans="1:9" s="3" customFormat="1" ht="55.5">
      <c r="A11" s="10"/>
      <c r="B11" s="4">
        <f>B9+1</f>
        <v>1</v>
      </c>
      <c r="C11" s="13" t="s">
        <v>266</v>
      </c>
      <c r="D11" s="13" t="s">
        <v>103</v>
      </c>
      <c r="E11" s="4" t="s">
        <v>71</v>
      </c>
      <c r="F11" s="25">
        <v>5</v>
      </c>
      <c r="G11" s="6"/>
      <c r="H11" s="6"/>
      <c r="I11" s="28"/>
    </row>
    <row r="12" spans="1:9" s="3" customFormat="1" ht="55.5">
      <c r="A12" s="10"/>
      <c r="B12" s="4">
        <f>B11+1</f>
        <v>2</v>
      </c>
      <c r="C12" s="13" t="s">
        <v>266</v>
      </c>
      <c r="D12" s="13" t="s">
        <v>104</v>
      </c>
      <c r="E12" s="4" t="s">
        <v>105</v>
      </c>
      <c r="F12" s="25">
        <v>10</v>
      </c>
      <c r="G12" s="6"/>
      <c r="H12" s="6"/>
      <c r="I12" s="28"/>
    </row>
    <row r="13" spans="1:9" s="3" customFormat="1" ht="21.75">
      <c r="A13" s="11"/>
      <c r="B13" s="53"/>
      <c r="C13" s="42" t="s">
        <v>162</v>
      </c>
      <c r="D13" s="15" t="s">
        <v>134</v>
      </c>
      <c r="E13" s="15"/>
      <c r="F13" s="54"/>
      <c r="G13" s="15"/>
      <c r="H13" s="15"/>
      <c r="I13" s="33"/>
    </row>
    <row r="14" spans="2:9" ht="21">
      <c r="B14" s="55"/>
      <c r="C14" s="58" t="s">
        <v>180</v>
      </c>
      <c r="D14" s="14" t="s">
        <v>320</v>
      </c>
      <c r="E14" s="12"/>
      <c r="F14" s="56"/>
      <c r="G14" s="57"/>
      <c r="H14" s="57"/>
      <c r="I14" s="29"/>
    </row>
    <row r="15" spans="2:9" ht="20.25">
      <c r="B15" s="4">
        <f>B12+1</f>
        <v>3</v>
      </c>
      <c r="C15" s="13" t="s">
        <v>267</v>
      </c>
      <c r="D15" s="13" t="s">
        <v>291</v>
      </c>
      <c r="E15" s="4" t="s">
        <v>101</v>
      </c>
      <c r="F15" s="25">
        <f>200*0.08*1.5</f>
        <v>24</v>
      </c>
      <c r="G15" s="6"/>
      <c r="H15" s="6"/>
      <c r="I15" s="28"/>
    </row>
    <row r="16" spans="2:9" ht="36.75">
      <c r="B16" s="4">
        <f>B15+1</f>
        <v>4</v>
      </c>
      <c r="C16" s="13" t="s">
        <v>267</v>
      </c>
      <c r="D16" s="13" t="s">
        <v>292</v>
      </c>
      <c r="E16" s="4" t="s">
        <v>101</v>
      </c>
      <c r="F16" s="25">
        <f>200*0.08*1.5</f>
        <v>24</v>
      </c>
      <c r="G16" s="6"/>
      <c r="H16" s="6"/>
      <c r="I16" s="28"/>
    </row>
    <row r="17" spans="2:9" ht="36.75">
      <c r="B17" s="4">
        <f>B16+1</f>
        <v>5</v>
      </c>
      <c r="C17" s="13" t="s">
        <v>267</v>
      </c>
      <c r="D17" s="13" t="s">
        <v>293</v>
      </c>
      <c r="E17" s="4" t="s">
        <v>101</v>
      </c>
      <c r="F17" s="25">
        <f>200*0.06*1.5</f>
        <v>18</v>
      </c>
      <c r="G17" s="6"/>
      <c r="H17" s="6"/>
      <c r="I17" s="28"/>
    </row>
    <row r="18" spans="2:9" ht="21" customHeight="1">
      <c r="B18" s="4">
        <f>B17+1</f>
        <v>6</v>
      </c>
      <c r="C18" s="13" t="s">
        <v>267</v>
      </c>
      <c r="D18" s="13" t="s">
        <v>294</v>
      </c>
      <c r="E18" s="4" t="s">
        <v>101</v>
      </c>
      <c r="F18" s="25">
        <f>200*0.15*1.5</f>
        <v>45</v>
      </c>
      <c r="G18" s="6"/>
      <c r="H18" s="6"/>
      <c r="I18" s="28"/>
    </row>
    <row r="19" spans="2:9" ht="36.75">
      <c r="B19" s="4">
        <f>B18+1</f>
        <v>7</v>
      </c>
      <c r="C19" s="13" t="s">
        <v>267</v>
      </c>
      <c r="D19" s="13" t="s">
        <v>297</v>
      </c>
      <c r="E19" s="4" t="s">
        <v>101</v>
      </c>
      <c r="F19" s="25">
        <f>0.2*0.3*200*1.5</f>
        <v>18</v>
      </c>
      <c r="G19" s="6"/>
      <c r="H19" s="6"/>
      <c r="I19" s="28"/>
    </row>
    <row r="20" spans="2:9" ht="21">
      <c r="B20" s="55"/>
      <c r="C20" s="58" t="s">
        <v>268</v>
      </c>
      <c r="D20" s="14" t="s">
        <v>321</v>
      </c>
      <c r="E20" s="12"/>
      <c r="F20" s="56"/>
      <c r="G20" s="57"/>
      <c r="H20" s="57"/>
      <c r="I20" s="29"/>
    </row>
    <row r="21" spans="2:9" ht="36.75">
      <c r="B21" s="4">
        <f>B19+1</f>
        <v>8</v>
      </c>
      <c r="C21" s="13" t="s">
        <v>269</v>
      </c>
      <c r="D21" s="13" t="s">
        <v>296</v>
      </c>
      <c r="E21" s="4" t="s">
        <v>101</v>
      </c>
      <c r="F21" s="25">
        <f>20*1.5</f>
        <v>30</v>
      </c>
      <c r="G21" s="6"/>
      <c r="H21" s="6"/>
      <c r="I21" s="28"/>
    </row>
    <row r="22" spans="2:9" ht="36.75">
      <c r="B22" s="4">
        <f>B21+1</f>
        <v>9</v>
      </c>
      <c r="C22" s="13" t="s">
        <v>269</v>
      </c>
      <c r="D22" s="13" t="s">
        <v>298</v>
      </c>
      <c r="E22" s="4" t="s">
        <v>7</v>
      </c>
      <c r="F22" s="25">
        <f>1000*1.5</f>
        <v>1500</v>
      </c>
      <c r="G22" s="6"/>
      <c r="H22" s="6"/>
      <c r="I22" s="28"/>
    </row>
    <row r="23" spans="2:9" ht="36.75">
      <c r="B23" s="4">
        <f>B22+1</f>
        <v>10</v>
      </c>
      <c r="C23" s="13" t="s">
        <v>269</v>
      </c>
      <c r="D23" s="13" t="s">
        <v>299</v>
      </c>
      <c r="E23" s="4" t="s">
        <v>101</v>
      </c>
      <c r="F23" s="25">
        <v>20</v>
      </c>
      <c r="G23" s="6"/>
      <c r="H23" s="6"/>
      <c r="I23" s="28"/>
    </row>
    <row r="24" spans="2:9" ht="36.75">
      <c r="B24" s="4">
        <f>B23+1</f>
        <v>11</v>
      </c>
      <c r="C24" s="13" t="s">
        <v>269</v>
      </c>
      <c r="D24" s="13" t="s">
        <v>300</v>
      </c>
      <c r="E24" s="4" t="s">
        <v>101</v>
      </c>
      <c r="F24" s="25">
        <v>20</v>
      </c>
      <c r="G24" s="6"/>
      <c r="H24" s="6"/>
      <c r="I24" s="28"/>
    </row>
    <row r="25" spans="2:9" ht="21">
      <c r="B25" s="55"/>
      <c r="C25" s="58" t="s">
        <v>270</v>
      </c>
      <c r="D25" s="14" t="s">
        <v>84</v>
      </c>
      <c r="E25" s="12"/>
      <c r="F25" s="56"/>
      <c r="G25" s="57"/>
      <c r="H25" s="57"/>
      <c r="I25" s="29"/>
    </row>
    <row r="26" spans="2:9" ht="36.75">
      <c r="B26" s="4">
        <f>B24+1</f>
        <v>12</v>
      </c>
      <c r="C26" s="13" t="s">
        <v>271</v>
      </c>
      <c r="D26" s="13" t="s">
        <v>295</v>
      </c>
      <c r="E26" s="4" t="s">
        <v>102</v>
      </c>
      <c r="F26" s="25">
        <v>50</v>
      </c>
      <c r="G26" s="6"/>
      <c r="H26" s="6"/>
      <c r="I26" s="28"/>
    </row>
    <row r="27" spans="2:9" ht="36.75">
      <c r="B27" s="4">
        <f>B26+1</f>
        <v>13</v>
      </c>
      <c r="C27" s="13" t="s">
        <v>322</v>
      </c>
      <c r="D27" s="13" t="s">
        <v>301</v>
      </c>
      <c r="E27" s="4" t="s">
        <v>102</v>
      </c>
      <c r="F27" s="25">
        <v>500</v>
      </c>
      <c r="G27" s="6"/>
      <c r="H27" s="6"/>
      <c r="I27" s="28"/>
    </row>
    <row r="28" spans="2:9" ht="21.75">
      <c r="B28" s="59"/>
      <c r="C28" s="42" t="s">
        <v>163</v>
      </c>
      <c r="D28" s="15" t="s">
        <v>68</v>
      </c>
      <c r="E28" s="16"/>
      <c r="F28" s="36"/>
      <c r="G28" s="37"/>
      <c r="H28" s="37"/>
      <c r="I28" s="29"/>
    </row>
    <row r="29" spans="2:9" ht="21">
      <c r="B29" s="12"/>
      <c r="C29" s="58" t="s">
        <v>181</v>
      </c>
      <c r="D29" s="14" t="s">
        <v>85</v>
      </c>
      <c r="E29" s="60"/>
      <c r="F29" s="56"/>
      <c r="G29" s="61"/>
      <c r="H29" s="61"/>
      <c r="I29" s="28"/>
    </row>
    <row r="30" spans="2:9" ht="18">
      <c r="B30" s="4">
        <f>B27+1</f>
        <v>14</v>
      </c>
      <c r="C30" s="13" t="s">
        <v>194</v>
      </c>
      <c r="D30" s="13" t="s">
        <v>86</v>
      </c>
      <c r="E30" s="4" t="s">
        <v>7</v>
      </c>
      <c r="F30" s="25">
        <f>(F36+F37)*0.01*7850</f>
        <v>23550</v>
      </c>
      <c r="G30" s="6"/>
      <c r="H30" s="6"/>
      <c r="I30" s="28"/>
    </row>
    <row r="31" spans="2:9" ht="18">
      <c r="B31" s="4">
        <f>B30+1</f>
        <v>15</v>
      </c>
      <c r="C31" s="13" t="s">
        <v>195</v>
      </c>
      <c r="D31" s="13" t="s">
        <v>93</v>
      </c>
      <c r="E31" s="4" t="s">
        <v>92</v>
      </c>
      <c r="F31" s="25">
        <f>400*15</f>
        <v>6000</v>
      </c>
      <c r="G31" s="6"/>
      <c r="H31" s="6"/>
      <c r="I31" s="28"/>
    </row>
    <row r="32" spans="2:9" ht="36.75">
      <c r="B32" s="4">
        <f>B31+1</f>
        <v>16</v>
      </c>
      <c r="C32" s="13" t="s">
        <v>195</v>
      </c>
      <c r="D32" s="13" t="s">
        <v>94</v>
      </c>
      <c r="E32" s="4" t="s">
        <v>92</v>
      </c>
      <c r="F32" s="25">
        <f>0.25*F31</f>
        <v>1500</v>
      </c>
      <c r="G32" s="6"/>
      <c r="H32" s="6"/>
      <c r="I32" s="28"/>
    </row>
    <row r="33" spans="2:9" ht="20.25">
      <c r="B33" s="4">
        <f>B32+1</f>
        <v>17</v>
      </c>
      <c r="C33" s="13" t="s">
        <v>195</v>
      </c>
      <c r="D33" s="13" t="s">
        <v>88</v>
      </c>
      <c r="E33" s="4" t="s">
        <v>99</v>
      </c>
      <c r="F33" s="25">
        <f>ROUND((0.75*0.75*3.14*F31*0.5)/1000,0)</f>
        <v>5</v>
      </c>
      <c r="G33" s="6"/>
      <c r="H33" s="6"/>
      <c r="I33" s="28"/>
    </row>
    <row r="34" spans="2:9" ht="18">
      <c r="B34" s="4">
        <f>B33+1</f>
        <v>18</v>
      </c>
      <c r="C34" s="13" t="s">
        <v>195</v>
      </c>
      <c r="D34" s="13" t="s">
        <v>95</v>
      </c>
      <c r="E34" s="4" t="s">
        <v>7</v>
      </c>
      <c r="F34" s="25">
        <v>60</v>
      </c>
      <c r="G34" s="6"/>
      <c r="H34" s="6"/>
      <c r="I34" s="28"/>
    </row>
    <row r="35" spans="2:9" ht="21">
      <c r="B35" s="14"/>
      <c r="C35" s="58" t="s">
        <v>182</v>
      </c>
      <c r="D35" s="14" t="s">
        <v>73</v>
      </c>
      <c r="E35" s="14"/>
      <c r="F35" s="62"/>
      <c r="G35" s="14"/>
      <c r="H35" s="14"/>
      <c r="I35" s="34"/>
    </row>
    <row r="36" spans="2:9" ht="36.75">
      <c r="B36" s="4">
        <f>B34+1</f>
        <v>19</v>
      </c>
      <c r="C36" s="13" t="s">
        <v>192</v>
      </c>
      <c r="D36" s="13" t="s">
        <v>117</v>
      </c>
      <c r="E36" s="4" t="s">
        <v>101</v>
      </c>
      <c r="F36" s="25">
        <v>200</v>
      </c>
      <c r="G36" s="6"/>
      <c r="H36" s="6"/>
      <c r="I36" s="28"/>
    </row>
    <row r="37" spans="2:9" ht="36.75">
      <c r="B37" s="4">
        <f>B36+1</f>
        <v>20</v>
      </c>
      <c r="C37" s="13" t="s">
        <v>192</v>
      </c>
      <c r="D37" s="13" t="s">
        <v>118</v>
      </c>
      <c r="E37" s="4" t="s">
        <v>101</v>
      </c>
      <c r="F37" s="25">
        <v>100</v>
      </c>
      <c r="G37" s="6"/>
      <c r="H37" s="6"/>
      <c r="I37" s="28"/>
    </row>
    <row r="38" spans="2:9" ht="36.75">
      <c r="B38" s="4">
        <f>B37+1</f>
        <v>21</v>
      </c>
      <c r="C38" s="13" t="s">
        <v>193</v>
      </c>
      <c r="D38" s="13" t="s">
        <v>120</v>
      </c>
      <c r="E38" s="4" t="s">
        <v>101</v>
      </c>
      <c r="F38" s="25">
        <v>100</v>
      </c>
      <c r="G38" s="6"/>
      <c r="H38" s="6"/>
      <c r="I38" s="28"/>
    </row>
    <row r="39" spans="2:9" ht="36.75">
      <c r="B39" s="4">
        <f>B38+1</f>
        <v>22</v>
      </c>
      <c r="C39" s="13" t="s">
        <v>193</v>
      </c>
      <c r="D39" s="13" t="s">
        <v>121</v>
      </c>
      <c r="E39" s="4" t="s">
        <v>101</v>
      </c>
      <c r="F39" s="25">
        <v>50</v>
      </c>
      <c r="G39" s="6"/>
      <c r="H39" s="6"/>
      <c r="I39" s="28"/>
    </row>
    <row r="40" spans="2:9" ht="21">
      <c r="B40" s="14"/>
      <c r="C40" s="58" t="s">
        <v>183</v>
      </c>
      <c r="D40" s="14" t="s">
        <v>75</v>
      </c>
      <c r="E40" s="14"/>
      <c r="F40" s="62"/>
      <c r="G40" s="14"/>
      <c r="H40" s="14"/>
      <c r="I40" s="34"/>
    </row>
    <row r="41" spans="2:9" ht="18">
      <c r="B41" s="4">
        <f>B39+1</f>
        <v>23</v>
      </c>
      <c r="C41" s="13" t="s">
        <v>189</v>
      </c>
      <c r="D41" s="13" t="s">
        <v>146</v>
      </c>
      <c r="E41" s="4" t="s">
        <v>7</v>
      </c>
      <c r="F41" s="25">
        <v>1000</v>
      </c>
      <c r="G41" s="6"/>
      <c r="H41" s="6"/>
      <c r="I41" s="28"/>
    </row>
    <row r="42" spans="2:9" ht="18">
      <c r="B42" s="4">
        <f>B41+1</f>
        <v>24</v>
      </c>
      <c r="C42" s="13" t="s">
        <v>189</v>
      </c>
      <c r="D42" s="13" t="s">
        <v>123</v>
      </c>
      <c r="E42" s="4" t="s">
        <v>7</v>
      </c>
      <c r="F42" s="25">
        <v>1000</v>
      </c>
      <c r="G42" s="6"/>
      <c r="H42" s="6"/>
      <c r="I42" s="28"/>
    </row>
    <row r="43" spans="2:9" ht="18">
      <c r="B43" s="4">
        <f>B42+1</f>
        <v>25</v>
      </c>
      <c r="C43" s="13" t="s">
        <v>190</v>
      </c>
      <c r="D43" s="13" t="s">
        <v>74</v>
      </c>
      <c r="E43" s="4" t="s">
        <v>7</v>
      </c>
      <c r="F43" s="25">
        <v>500</v>
      </c>
      <c r="G43" s="6"/>
      <c r="H43" s="6"/>
      <c r="I43" s="28"/>
    </row>
    <row r="44" spans="2:9" ht="18">
      <c r="B44" s="4">
        <f>B43+1</f>
        <v>26</v>
      </c>
      <c r="C44" s="13" t="s">
        <v>191</v>
      </c>
      <c r="D44" s="13" t="s">
        <v>116</v>
      </c>
      <c r="E44" s="4" t="s">
        <v>7</v>
      </c>
      <c r="F44" s="25">
        <v>100</v>
      </c>
      <c r="G44" s="6"/>
      <c r="H44" s="6"/>
      <c r="I44" s="28"/>
    </row>
    <row r="45" spans="2:9" ht="21">
      <c r="B45" s="14"/>
      <c r="C45" s="58" t="s">
        <v>184</v>
      </c>
      <c r="D45" s="14" t="s">
        <v>77</v>
      </c>
      <c r="E45" s="14"/>
      <c r="F45" s="62"/>
      <c r="G45" s="14"/>
      <c r="H45" s="14"/>
      <c r="I45" s="34"/>
    </row>
    <row r="46" spans="2:9" ht="20.25">
      <c r="B46" s="4">
        <f>B44+1</f>
        <v>27</v>
      </c>
      <c r="C46" s="13" t="s">
        <v>187</v>
      </c>
      <c r="D46" s="13" t="s">
        <v>76</v>
      </c>
      <c r="E46" s="4" t="s">
        <v>101</v>
      </c>
      <c r="F46" s="25">
        <v>20</v>
      </c>
      <c r="G46" s="6"/>
      <c r="H46" s="6"/>
      <c r="I46" s="28"/>
    </row>
    <row r="47" spans="2:9" ht="20.25">
      <c r="B47" s="4">
        <f>B46+1</f>
        <v>28</v>
      </c>
      <c r="C47" s="13" t="s">
        <v>188</v>
      </c>
      <c r="D47" s="13" t="s">
        <v>78</v>
      </c>
      <c r="E47" s="4" t="s">
        <v>101</v>
      </c>
      <c r="F47" s="25">
        <v>20</v>
      </c>
      <c r="G47" s="6"/>
      <c r="H47" s="6"/>
      <c r="I47" s="28"/>
    </row>
    <row r="48" spans="2:9" ht="21">
      <c r="B48" s="14"/>
      <c r="C48" s="58" t="s">
        <v>185</v>
      </c>
      <c r="D48" s="14" t="s">
        <v>72</v>
      </c>
      <c r="E48" s="14"/>
      <c r="F48" s="62"/>
      <c r="G48" s="14"/>
      <c r="H48" s="14"/>
      <c r="I48" s="34"/>
    </row>
    <row r="49" spans="2:9" ht="29.25" customHeight="1">
      <c r="B49" s="4">
        <f>B47+1</f>
        <v>29</v>
      </c>
      <c r="C49" s="13" t="s">
        <v>186</v>
      </c>
      <c r="D49" s="13" t="s">
        <v>83</v>
      </c>
      <c r="E49" s="4" t="s">
        <v>101</v>
      </c>
      <c r="F49" s="25">
        <v>25</v>
      </c>
      <c r="G49" s="6"/>
      <c r="H49" s="6"/>
      <c r="I49" s="28"/>
    </row>
    <row r="50" spans="2:9" ht="21.75">
      <c r="B50" s="59"/>
      <c r="C50" s="42" t="s">
        <v>164</v>
      </c>
      <c r="D50" s="15" t="s">
        <v>11</v>
      </c>
      <c r="E50" s="18"/>
      <c r="F50" s="36"/>
      <c r="G50" s="37"/>
      <c r="H50" s="37"/>
      <c r="I50" s="29"/>
    </row>
    <row r="51" spans="2:9" ht="21">
      <c r="B51" s="55"/>
      <c r="C51" s="58" t="s">
        <v>196</v>
      </c>
      <c r="D51" s="14" t="s">
        <v>55</v>
      </c>
      <c r="E51" s="12"/>
      <c r="F51" s="56"/>
      <c r="G51" s="57"/>
      <c r="H51" s="57"/>
      <c r="I51" s="29"/>
    </row>
    <row r="52" spans="2:9" ht="21">
      <c r="B52" s="4">
        <f>B49+1</f>
        <v>30</v>
      </c>
      <c r="C52" s="13" t="s">
        <v>197</v>
      </c>
      <c r="D52" s="13" t="s">
        <v>69</v>
      </c>
      <c r="E52" s="4" t="s">
        <v>5</v>
      </c>
      <c r="F52" s="25">
        <v>20</v>
      </c>
      <c r="G52" s="6"/>
      <c r="H52" s="6"/>
      <c r="I52" s="29"/>
    </row>
    <row r="53" spans="2:9" ht="21">
      <c r="B53" s="4">
        <f>B52+1</f>
        <v>31</v>
      </c>
      <c r="C53" s="13" t="s">
        <v>197</v>
      </c>
      <c r="D53" s="13" t="s">
        <v>100</v>
      </c>
      <c r="E53" s="4" t="s">
        <v>5</v>
      </c>
      <c r="F53" s="25">
        <v>20</v>
      </c>
      <c r="G53" s="6"/>
      <c r="H53" s="6"/>
      <c r="I53" s="29"/>
    </row>
    <row r="54" spans="2:9" ht="21">
      <c r="B54" s="4">
        <f>B53+1</f>
        <v>32</v>
      </c>
      <c r="C54" s="13" t="s">
        <v>198</v>
      </c>
      <c r="D54" s="22" t="s">
        <v>302</v>
      </c>
      <c r="E54" s="4" t="s">
        <v>5</v>
      </c>
      <c r="F54" s="25">
        <v>50</v>
      </c>
      <c r="G54" s="6"/>
      <c r="H54" s="6"/>
      <c r="I54" s="29"/>
    </row>
    <row r="55" spans="2:9" ht="21">
      <c r="B55" s="55"/>
      <c r="C55" s="58" t="s">
        <v>199</v>
      </c>
      <c r="D55" s="14" t="s">
        <v>56</v>
      </c>
      <c r="E55" s="12"/>
      <c r="F55" s="56"/>
      <c r="G55" s="57"/>
      <c r="H55" s="57"/>
      <c r="I55" s="29"/>
    </row>
    <row r="56" spans="2:9" ht="21">
      <c r="B56" s="4">
        <f>B54+1</f>
        <v>33</v>
      </c>
      <c r="C56" s="13" t="s">
        <v>200</v>
      </c>
      <c r="D56" s="13" t="s">
        <v>70</v>
      </c>
      <c r="E56" s="4" t="s">
        <v>5</v>
      </c>
      <c r="F56" s="25">
        <v>10</v>
      </c>
      <c r="G56" s="6"/>
      <c r="H56" s="6"/>
      <c r="I56" s="29"/>
    </row>
    <row r="57" spans="2:9" ht="21">
      <c r="B57" s="4">
        <f>B56+1</f>
        <v>34</v>
      </c>
      <c r="C57" s="13" t="s">
        <v>200</v>
      </c>
      <c r="D57" s="13" t="s">
        <v>109</v>
      </c>
      <c r="E57" s="4" t="s">
        <v>5</v>
      </c>
      <c r="F57" s="25">
        <v>10</v>
      </c>
      <c r="G57" s="6"/>
      <c r="H57" s="6"/>
      <c r="I57" s="29"/>
    </row>
    <row r="58" spans="2:9" ht="21">
      <c r="B58" s="4">
        <f>B57+1</f>
        <v>35</v>
      </c>
      <c r="C58" s="13" t="s">
        <v>201</v>
      </c>
      <c r="D58" s="13" t="s">
        <v>145</v>
      </c>
      <c r="E58" s="4" t="s">
        <v>5</v>
      </c>
      <c r="F58" s="25">
        <v>10</v>
      </c>
      <c r="G58" s="6"/>
      <c r="H58" s="6"/>
      <c r="I58" s="29"/>
    </row>
    <row r="59" spans="2:9" ht="21">
      <c r="B59" s="55"/>
      <c r="C59" s="58" t="s">
        <v>202</v>
      </c>
      <c r="D59" s="14" t="s">
        <v>57</v>
      </c>
      <c r="E59" s="12"/>
      <c r="F59" s="56"/>
      <c r="G59" s="57"/>
      <c r="H59" s="57"/>
      <c r="I59" s="29"/>
    </row>
    <row r="60" spans="1:9" s="5" customFormat="1" ht="21">
      <c r="A60" s="10"/>
      <c r="B60" s="4">
        <f>B58+1</f>
        <v>36</v>
      </c>
      <c r="C60" s="13" t="s">
        <v>203</v>
      </c>
      <c r="D60" s="13" t="s">
        <v>110</v>
      </c>
      <c r="E60" s="4" t="s">
        <v>5</v>
      </c>
      <c r="F60" s="25">
        <v>80</v>
      </c>
      <c r="G60" s="6"/>
      <c r="H60" s="6"/>
      <c r="I60" s="29"/>
    </row>
    <row r="61" spans="1:9" s="5" customFormat="1" ht="36.75">
      <c r="A61" s="10"/>
      <c r="B61" s="4">
        <f>B60+1</f>
        <v>37</v>
      </c>
      <c r="C61" s="13" t="s">
        <v>203</v>
      </c>
      <c r="D61" s="13" t="s">
        <v>111</v>
      </c>
      <c r="E61" s="4" t="s">
        <v>96</v>
      </c>
      <c r="F61" s="25">
        <v>40</v>
      </c>
      <c r="G61" s="6"/>
      <c r="H61" s="6"/>
      <c r="I61" s="29"/>
    </row>
    <row r="62" spans="1:9" s="5" customFormat="1" ht="21">
      <c r="A62" s="10"/>
      <c r="B62" s="4">
        <f>B61+1</f>
        <v>38</v>
      </c>
      <c r="C62" s="13" t="s">
        <v>204</v>
      </c>
      <c r="D62" s="13" t="s">
        <v>112</v>
      </c>
      <c r="E62" s="4" t="s">
        <v>5</v>
      </c>
      <c r="F62" s="25">
        <v>40</v>
      </c>
      <c r="G62" s="6"/>
      <c r="H62" s="6"/>
      <c r="I62" s="29"/>
    </row>
    <row r="63" spans="1:9" s="5" customFormat="1" ht="36.75">
      <c r="A63" s="10"/>
      <c r="B63" s="4">
        <f>B62+1</f>
        <v>39</v>
      </c>
      <c r="C63" s="13" t="s">
        <v>204</v>
      </c>
      <c r="D63" s="13" t="s">
        <v>113</v>
      </c>
      <c r="E63" s="4" t="s">
        <v>96</v>
      </c>
      <c r="F63" s="25">
        <v>40</v>
      </c>
      <c r="G63" s="6"/>
      <c r="H63" s="6"/>
      <c r="I63" s="29"/>
    </row>
    <row r="64" spans="2:9" ht="21.75">
      <c r="B64" s="59"/>
      <c r="C64" s="42" t="s">
        <v>165</v>
      </c>
      <c r="D64" s="15" t="s">
        <v>8</v>
      </c>
      <c r="E64" s="16"/>
      <c r="F64" s="36"/>
      <c r="G64" s="37"/>
      <c r="H64" s="37"/>
      <c r="I64" s="29"/>
    </row>
    <row r="65" spans="2:9" ht="21">
      <c r="B65" s="55"/>
      <c r="C65" s="58" t="s">
        <v>205</v>
      </c>
      <c r="D65" s="14" t="s">
        <v>52</v>
      </c>
      <c r="E65" s="12"/>
      <c r="F65" s="56"/>
      <c r="G65" s="57"/>
      <c r="H65" s="57"/>
      <c r="I65" s="29"/>
    </row>
    <row r="66" spans="2:9" ht="18">
      <c r="B66" s="4">
        <f>B63+1</f>
        <v>40</v>
      </c>
      <c r="C66" s="13" t="s">
        <v>206</v>
      </c>
      <c r="D66" s="13" t="s">
        <v>9</v>
      </c>
      <c r="E66" s="4" t="s">
        <v>6</v>
      </c>
      <c r="F66" s="25">
        <v>10</v>
      </c>
      <c r="G66" s="6"/>
      <c r="H66" s="6"/>
      <c r="I66" s="28"/>
    </row>
    <row r="67" spans="2:9" ht="18">
      <c r="B67" s="4">
        <f>B66+1</f>
        <v>41</v>
      </c>
      <c r="C67" s="13" t="s">
        <v>206</v>
      </c>
      <c r="D67" s="13" t="s">
        <v>10</v>
      </c>
      <c r="E67" s="4" t="s">
        <v>6</v>
      </c>
      <c r="F67" s="25">
        <v>5</v>
      </c>
      <c r="G67" s="6"/>
      <c r="H67" s="6"/>
      <c r="I67" s="28"/>
    </row>
    <row r="68" spans="2:9" ht="18">
      <c r="B68" s="4">
        <f>B67+1</f>
        <v>42</v>
      </c>
      <c r="C68" s="13" t="s">
        <v>207</v>
      </c>
      <c r="D68" s="13" t="s">
        <v>303</v>
      </c>
      <c r="E68" s="4" t="s">
        <v>6</v>
      </c>
      <c r="F68" s="25">
        <v>5</v>
      </c>
      <c r="G68" s="6"/>
      <c r="H68" s="6"/>
      <c r="I68" s="28"/>
    </row>
    <row r="69" spans="2:9" ht="18">
      <c r="B69" s="4">
        <f>B68+1</f>
        <v>43</v>
      </c>
      <c r="C69" s="13" t="s">
        <v>208</v>
      </c>
      <c r="D69" s="13" t="s">
        <v>26</v>
      </c>
      <c r="E69" s="4" t="s">
        <v>6</v>
      </c>
      <c r="F69" s="25">
        <v>10</v>
      </c>
      <c r="G69" s="6"/>
      <c r="H69" s="6"/>
      <c r="I69" s="28"/>
    </row>
    <row r="70" spans="2:9" ht="18">
      <c r="B70" s="4">
        <f>B69+1</f>
        <v>44</v>
      </c>
      <c r="C70" s="13" t="s">
        <v>209</v>
      </c>
      <c r="D70" s="13" t="s">
        <v>174</v>
      </c>
      <c r="E70" s="4" t="s">
        <v>5</v>
      </c>
      <c r="F70" s="25">
        <v>100</v>
      </c>
      <c r="G70" s="6"/>
      <c r="H70" s="6"/>
      <c r="I70" s="28"/>
    </row>
    <row r="71" spans="2:9" ht="21">
      <c r="B71" s="55"/>
      <c r="C71" s="58" t="s">
        <v>210</v>
      </c>
      <c r="D71" s="14" t="s">
        <v>51</v>
      </c>
      <c r="E71" s="12"/>
      <c r="F71" s="56"/>
      <c r="G71" s="57"/>
      <c r="H71" s="57"/>
      <c r="I71" s="29"/>
    </row>
    <row r="72" spans="2:9" ht="18">
      <c r="B72" s="4">
        <f>B70+1</f>
        <v>45</v>
      </c>
      <c r="C72" s="13" t="s">
        <v>211</v>
      </c>
      <c r="D72" s="13" t="s">
        <v>27</v>
      </c>
      <c r="E72" s="4" t="s">
        <v>5</v>
      </c>
      <c r="F72" s="25">
        <v>150</v>
      </c>
      <c r="G72" s="6"/>
      <c r="H72" s="6"/>
      <c r="I72" s="28"/>
    </row>
    <row r="73" spans="2:9" ht="18">
      <c r="B73" s="4">
        <f>B72+1</f>
        <v>46</v>
      </c>
      <c r="C73" s="13" t="s">
        <v>211</v>
      </c>
      <c r="D73" s="13" t="s">
        <v>28</v>
      </c>
      <c r="E73" s="4" t="s">
        <v>5</v>
      </c>
      <c r="F73" s="25">
        <v>150</v>
      </c>
      <c r="G73" s="6"/>
      <c r="H73" s="6"/>
      <c r="I73" s="28"/>
    </row>
    <row r="74" spans="2:9" ht="18">
      <c r="B74" s="4">
        <f>B73+1</f>
        <v>47</v>
      </c>
      <c r="C74" s="13" t="s">
        <v>211</v>
      </c>
      <c r="D74" s="13" t="s">
        <v>147</v>
      </c>
      <c r="E74" s="4" t="s">
        <v>6</v>
      </c>
      <c r="F74" s="25">
        <v>20</v>
      </c>
      <c r="G74" s="6"/>
      <c r="H74" s="6"/>
      <c r="I74" s="28"/>
    </row>
    <row r="75" spans="2:9" ht="21.75">
      <c r="B75" s="59"/>
      <c r="C75" s="42" t="s">
        <v>166</v>
      </c>
      <c r="D75" s="15" t="s">
        <v>17</v>
      </c>
      <c r="E75" s="17"/>
      <c r="F75" s="36"/>
      <c r="G75" s="37"/>
      <c r="H75" s="37"/>
      <c r="I75" s="29"/>
    </row>
    <row r="76" spans="2:9" ht="21">
      <c r="B76" s="12"/>
      <c r="C76" s="58" t="s">
        <v>175</v>
      </c>
      <c r="D76" s="14" t="s">
        <v>53</v>
      </c>
      <c r="E76" s="12"/>
      <c r="F76" s="38"/>
      <c r="G76" s="39"/>
      <c r="H76" s="39"/>
      <c r="I76" s="35"/>
    </row>
    <row r="77" spans="2:9" ht="20.25">
      <c r="B77" s="4">
        <f>B74+1</f>
        <v>48</v>
      </c>
      <c r="C77" s="13" t="s">
        <v>177</v>
      </c>
      <c r="D77" s="13" t="s">
        <v>148</v>
      </c>
      <c r="E77" s="4" t="s">
        <v>102</v>
      </c>
      <c r="F77" s="25">
        <v>200</v>
      </c>
      <c r="G77" s="6"/>
      <c r="H77" s="6"/>
      <c r="I77" s="28"/>
    </row>
    <row r="78" spans="2:9" ht="21">
      <c r="B78" s="12"/>
      <c r="C78" s="58" t="s">
        <v>176</v>
      </c>
      <c r="D78" s="14" t="s">
        <v>54</v>
      </c>
      <c r="E78" s="12"/>
      <c r="F78" s="38"/>
      <c r="G78" s="39"/>
      <c r="H78" s="39"/>
      <c r="I78" s="35"/>
    </row>
    <row r="79" spans="2:9" ht="20.25">
      <c r="B79" s="4">
        <f>B77+1</f>
        <v>49</v>
      </c>
      <c r="C79" s="13" t="s">
        <v>178</v>
      </c>
      <c r="D79" s="13" t="s">
        <v>149</v>
      </c>
      <c r="E79" s="4" t="s">
        <v>102</v>
      </c>
      <c r="F79" s="25">
        <v>500</v>
      </c>
      <c r="G79" s="6"/>
      <c r="H79" s="6"/>
      <c r="I79" s="28"/>
    </row>
    <row r="80" spans="2:9" ht="21.75">
      <c r="B80" s="59"/>
      <c r="C80" s="42" t="s">
        <v>167</v>
      </c>
      <c r="D80" s="15" t="s">
        <v>39</v>
      </c>
      <c r="E80" s="17"/>
      <c r="F80" s="36"/>
      <c r="G80" s="37"/>
      <c r="H80" s="37"/>
      <c r="I80" s="29"/>
    </row>
    <row r="81" spans="2:9" ht="21">
      <c r="B81" s="12"/>
      <c r="C81" s="58" t="s">
        <v>168</v>
      </c>
      <c r="D81" s="41" t="s">
        <v>48</v>
      </c>
      <c r="E81" s="12"/>
      <c r="F81" s="38"/>
      <c r="G81" s="39"/>
      <c r="H81" s="39"/>
      <c r="I81" s="35"/>
    </row>
    <row r="82" spans="2:9" ht="18">
      <c r="B82" s="4">
        <f>B79+1</f>
        <v>50</v>
      </c>
      <c r="C82" s="13" t="s">
        <v>169</v>
      </c>
      <c r="D82" s="13" t="s">
        <v>20</v>
      </c>
      <c r="E82" s="4" t="s">
        <v>5</v>
      </c>
      <c r="F82" s="25">
        <v>75</v>
      </c>
      <c r="G82" s="6"/>
      <c r="H82" s="6"/>
      <c r="I82" s="28"/>
    </row>
    <row r="83" spans="2:9" ht="18">
      <c r="B83" s="4">
        <f>B82+1</f>
        <v>51</v>
      </c>
      <c r="C83" s="13" t="s">
        <v>170</v>
      </c>
      <c r="D83" s="13" t="s">
        <v>21</v>
      </c>
      <c r="E83" s="4" t="s">
        <v>5</v>
      </c>
      <c r="F83" s="25">
        <v>200</v>
      </c>
      <c r="G83" s="6"/>
      <c r="H83" s="6"/>
      <c r="I83" s="28"/>
    </row>
    <row r="84" spans="2:9" ht="18">
      <c r="B84" s="4">
        <f>B83+1</f>
        <v>52</v>
      </c>
      <c r="C84" s="13" t="s">
        <v>171</v>
      </c>
      <c r="D84" s="13" t="s">
        <v>22</v>
      </c>
      <c r="E84" s="4" t="s">
        <v>5</v>
      </c>
      <c r="F84" s="25">
        <v>100</v>
      </c>
      <c r="G84" s="6"/>
      <c r="H84" s="6"/>
      <c r="I84" s="28"/>
    </row>
    <row r="85" spans="2:9" ht="21">
      <c r="B85" s="12"/>
      <c r="C85" s="58" t="s">
        <v>212</v>
      </c>
      <c r="D85" s="14" t="s">
        <v>49</v>
      </c>
      <c r="E85" s="12"/>
      <c r="F85" s="38"/>
      <c r="G85" s="39"/>
      <c r="H85" s="39"/>
      <c r="I85" s="35"/>
    </row>
    <row r="86" spans="2:9" ht="20.25">
      <c r="B86" s="4">
        <f>B84+1</f>
        <v>53</v>
      </c>
      <c r="C86" s="13" t="s">
        <v>213</v>
      </c>
      <c r="D86" s="13" t="s">
        <v>25</v>
      </c>
      <c r="E86" s="4" t="s">
        <v>102</v>
      </c>
      <c r="F86" s="25">
        <v>45</v>
      </c>
      <c r="G86" s="6"/>
      <c r="H86" s="6"/>
      <c r="I86" s="28"/>
    </row>
    <row r="87" spans="2:9" ht="21">
      <c r="B87" s="12"/>
      <c r="C87" s="58" t="s">
        <v>214</v>
      </c>
      <c r="D87" s="14" t="s">
        <v>119</v>
      </c>
      <c r="E87" s="12"/>
      <c r="F87" s="38"/>
      <c r="G87" s="39"/>
      <c r="H87" s="39"/>
      <c r="I87" s="35"/>
    </row>
    <row r="88" spans="2:9" ht="36.75">
      <c r="B88" s="4">
        <f>B86+1</f>
        <v>54</v>
      </c>
      <c r="C88" s="13" t="s">
        <v>215</v>
      </c>
      <c r="D88" s="13" t="s">
        <v>304</v>
      </c>
      <c r="E88" s="4" t="s">
        <v>7</v>
      </c>
      <c r="F88" s="25">
        <v>2500</v>
      </c>
      <c r="G88" s="6"/>
      <c r="H88" s="6"/>
      <c r="I88" s="28"/>
    </row>
    <row r="89" spans="2:9" ht="36.75">
      <c r="B89" s="4">
        <f>B88+1</f>
        <v>55</v>
      </c>
      <c r="C89" s="13" t="s">
        <v>216</v>
      </c>
      <c r="D89" s="13" t="s">
        <v>305</v>
      </c>
      <c r="E89" s="4" t="s">
        <v>7</v>
      </c>
      <c r="F89" s="25">
        <f>75*7</f>
        <v>525</v>
      </c>
      <c r="G89" s="6"/>
      <c r="H89" s="6"/>
      <c r="I89" s="28"/>
    </row>
    <row r="90" spans="2:9" ht="36.75">
      <c r="B90" s="4">
        <f>B89+1</f>
        <v>56</v>
      </c>
      <c r="C90" s="13" t="s">
        <v>217</v>
      </c>
      <c r="D90" s="13" t="s">
        <v>150</v>
      </c>
      <c r="E90" s="4" t="s">
        <v>7</v>
      </c>
      <c r="F90" s="25">
        <f>77*20</f>
        <v>1540</v>
      </c>
      <c r="G90" s="6"/>
      <c r="H90" s="6"/>
      <c r="I90" s="28"/>
    </row>
    <row r="91" spans="2:9" ht="20.25">
      <c r="B91" s="4">
        <f>B90+1</f>
        <v>57</v>
      </c>
      <c r="C91" s="13" t="s">
        <v>218</v>
      </c>
      <c r="D91" s="13" t="s">
        <v>82</v>
      </c>
      <c r="E91" s="4" t="s">
        <v>102</v>
      </c>
      <c r="F91" s="25">
        <v>30</v>
      </c>
      <c r="G91" s="6"/>
      <c r="H91" s="6"/>
      <c r="I91" s="28"/>
    </row>
    <row r="92" spans="2:9" ht="21">
      <c r="B92" s="12"/>
      <c r="C92" s="58" t="s">
        <v>219</v>
      </c>
      <c r="D92" s="14" t="s">
        <v>50</v>
      </c>
      <c r="E92" s="12"/>
      <c r="F92" s="38"/>
      <c r="G92" s="39"/>
      <c r="H92" s="39"/>
      <c r="I92" s="35"/>
    </row>
    <row r="93" spans="2:9" ht="36.75">
      <c r="B93" s="4">
        <f>B91+1</f>
        <v>58</v>
      </c>
      <c r="C93" s="13" t="s">
        <v>220</v>
      </c>
      <c r="D93" s="13" t="s">
        <v>125</v>
      </c>
      <c r="E93" s="4" t="s">
        <v>102</v>
      </c>
      <c r="F93" s="25">
        <v>300</v>
      </c>
      <c r="G93" s="6"/>
      <c r="H93" s="6"/>
      <c r="I93" s="28"/>
    </row>
    <row r="94" spans="2:9" ht="36.75">
      <c r="B94" s="4">
        <f aca="true" t="shared" si="0" ref="B94:B99">B93+1</f>
        <v>59</v>
      </c>
      <c r="C94" s="13" t="s">
        <v>220</v>
      </c>
      <c r="D94" s="13" t="s">
        <v>126</v>
      </c>
      <c r="E94" s="4" t="s">
        <v>102</v>
      </c>
      <c r="F94" s="25">
        <v>300</v>
      </c>
      <c r="G94" s="6"/>
      <c r="H94" s="6"/>
      <c r="I94" s="28"/>
    </row>
    <row r="95" spans="2:9" ht="36.75">
      <c r="B95" s="4">
        <f t="shared" si="0"/>
        <v>60</v>
      </c>
      <c r="C95" s="13" t="s">
        <v>220</v>
      </c>
      <c r="D95" s="13" t="s">
        <v>124</v>
      </c>
      <c r="E95" s="4" t="s">
        <v>102</v>
      </c>
      <c r="F95" s="25">
        <v>300</v>
      </c>
      <c r="G95" s="6"/>
      <c r="H95" s="6"/>
      <c r="I95" s="28"/>
    </row>
    <row r="96" spans="2:9" ht="36.75">
      <c r="B96" s="4">
        <f t="shared" si="0"/>
        <v>61</v>
      </c>
      <c r="C96" s="13" t="s">
        <v>221</v>
      </c>
      <c r="D96" s="13" t="s">
        <v>128</v>
      </c>
      <c r="E96" s="4" t="s">
        <v>102</v>
      </c>
      <c r="F96" s="25">
        <v>150</v>
      </c>
      <c r="G96" s="6"/>
      <c r="H96" s="6"/>
      <c r="I96" s="28"/>
    </row>
    <row r="97" spans="2:9" ht="36.75">
      <c r="B97" s="4">
        <f t="shared" si="0"/>
        <v>62</v>
      </c>
      <c r="C97" s="13" t="s">
        <v>221</v>
      </c>
      <c r="D97" s="13" t="s">
        <v>129</v>
      </c>
      <c r="E97" s="4" t="s">
        <v>102</v>
      </c>
      <c r="F97" s="25">
        <v>150</v>
      </c>
      <c r="G97" s="6"/>
      <c r="H97" s="6"/>
      <c r="I97" s="28"/>
    </row>
    <row r="98" spans="2:9" ht="36.75">
      <c r="B98" s="4">
        <f t="shared" si="0"/>
        <v>63</v>
      </c>
      <c r="C98" s="13" t="s">
        <v>221</v>
      </c>
      <c r="D98" s="13" t="s">
        <v>151</v>
      </c>
      <c r="E98" s="4" t="s">
        <v>102</v>
      </c>
      <c r="F98" s="25">
        <v>150</v>
      </c>
      <c r="G98" s="6"/>
      <c r="H98" s="6"/>
      <c r="I98" s="28"/>
    </row>
    <row r="99" spans="2:9" ht="20.25">
      <c r="B99" s="4">
        <f t="shared" si="0"/>
        <v>64</v>
      </c>
      <c r="C99" s="13" t="s">
        <v>222</v>
      </c>
      <c r="D99" s="13" t="s">
        <v>127</v>
      </c>
      <c r="E99" s="4" t="s">
        <v>102</v>
      </c>
      <c r="F99" s="25">
        <v>25</v>
      </c>
      <c r="G99" s="6"/>
      <c r="H99" s="6"/>
      <c r="I99" s="30"/>
    </row>
    <row r="100" spans="2:9" ht="21">
      <c r="B100" s="12"/>
      <c r="C100" s="58" t="s">
        <v>219</v>
      </c>
      <c r="D100" s="14" t="s">
        <v>40</v>
      </c>
      <c r="E100" s="12"/>
      <c r="F100" s="38"/>
      <c r="G100" s="39"/>
      <c r="H100" s="39"/>
      <c r="I100" s="35"/>
    </row>
    <row r="101" spans="2:9" ht="20.25">
      <c r="B101" s="4">
        <f>B99+1</f>
        <v>65</v>
      </c>
      <c r="C101" s="13" t="s">
        <v>280</v>
      </c>
      <c r="D101" s="13" t="s">
        <v>42</v>
      </c>
      <c r="E101" s="4" t="s">
        <v>102</v>
      </c>
      <c r="F101" s="25">
        <v>100</v>
      </c>
      <c r="G101" s="6"/>
      <c r="H101" s="6"/>
      <c r="I101" s="28"/>
    </row>
    <row r="102" spans="2:9" ht="20.25">
      <c r="B102" s="4">
        <f aca="true" t="shared" si="1" ref="B102:B108">B101+1</f>
        <v>66</v>
      </c>
      <c r="C102" s="13" t="s">
        <v>281</v>
      </c>
      <c r="D102" s="13" t="s">
        <v>41</v>
      </c>
      <c r="E102" s="4" t="s">
        <v>102</v>
      </c>
      <c r="F102" s="25">
        <v>200</v>
      </c>
      <c r="G102" s="6"/>
      <c r="H102" s="6"/>
      <c r="I102" s="28"/>
    </row>
    <row r="103" spans="2:9" ht="20.25">
      <c r="B103" s="4">
        <f t="shared" si="1"/>
        <v>67</v>
      </c>
      <c r="C103" s="13" t="s">
        <v>282</v>
      </c>
      <c r="D103" s="13" t="s">
        <v>44</v>
      </c>
      <c r="E103" s="4" t="s">
        <v>102</v>
      </c>
      <c r="F103" s="25">
        <v>50</v>
      </c>
      <c r="G103" s="6"/>
      <c r="H103" s="6"/>
      <c r="I103" s="28"/>
    </row>
    <row r="104" spans="2:9" ht="20.25">
      <c r="B104" s="4">
        <f t="shared" si="1"/>
        <v>68</v>
      </c>
      <c r="C104" s="13" t="s">
        <v>283</v>
      </c>
      <c r="D104" s="13" t="s">
        <v>43</v>
      </c>
      <c r="E104" s="4" t="s">
        <v>102</v>
      </c>
      <c r="F104" s="25">
        <v>50</v>
      </c>
      <c r="G104" s="6"/>
      <c r="H104" s="6"/>
      <c r="I104" s="28"/>
    </row>
    <row r="105" spans="2:9" ht="20.25">
      <c r="B105" s="4">
        <f t="shared" si="1"/>
        <v>69</v>
      </c>
      <c r="C105" s="13" t="s">
        <v>284</v>
      </c>
      <c r="D105" s="13" t="s">
        <v>45</v>
      </c>
      <c r="E105" s="4" t="s">
        <v>101</v>
      </c>
      <c r="F105" s="25">
        <v>10</v>
      </c>
      <c r="G105" s="6"/>
      <c r="H105" s="6"/>
      <c r="I105" s="28"/>
    </row>
    <row r="106" spans="2:9" ht="20.25">
      <c r="B106" s="4">
        <f t="shared" si="1"/>
        <v>70</v>
      </c>
      <c r="C106" s="13" t="s">
        <v>285</v>
      </c>
      <c r="D106" s="13" t="s">
        <v>46</v>
      </c>
      <c r="E106" s="4" t="s">
        <v>102</v>
      </c>
      <c r="F106" s="25">
        <v>100</v>
      </c>
      <c r="G106" s="6"/>
      <c r="H106" s="6"/>
      <c r="I106" s="28"/>
    </row>
    <row r="107" spans="2:9" ht="20.25">
      <c r="B107" s="4">
        <f t="shared" si="1"/>
        <v>71</v>
      </c>
      <c r="C107" s="13" t="s">
        <v>286</v>
      </c>
      <c r="D107" s="13" t="s">
        <v>67</v>
      </c>
      <c r="E107" s="4" t="s">
        <v>102</v>
      </c>
      <c r="F107" s="25">
        <v>1000</v>
      </c>
      <c r="G107" s="6"/>
      <c r="H107" s="6"/>
      <c r="I107" s="28"/>
    </row>
    <row r="108" spans="2:9" ht="18">
      <c r="B108" s="4">
        <f t="shared" si="1"/>
        <v>72</v>
      </c>
      <c r="C108" s="13" t="s">
        <v>323</v>
      </c>
      <c r="D108" s="13" t="s">
        <v>47</v>
      </c>
      <c r="E108" s="4" t="s">
        <v>7</v>
      </c>
      <c r="F108" s="25">
        <v>1000</v>
      </c>
      <c r="G108" s="6"/>
      <c r="H108" s="6"/>
      <c r="I108" s="28"/>
    </row>
    <row r="109" spans="2:9" ht="21">
      <c r="B109" s="12"/>
      <c r="C109" s="58" t="s">
        <v>223</v>
      </c>
      <c r="D109" s="14" t="s">
        <v>80</v>
      </c>
      <c r="E109" s="12"/>
      <c r="F109" s="38"/>
      <c r="G109" s="39"/>
      <c r="H109" s="39"/>
      <c r="I109" s="35"/>
    </row>
    <row r="110" spans="2:9" ht="18">
      <c r="B110" s="4">
        <f>B108+1</f>
        <v>73</v>
      </c>
      <c r="C110" s="13" t="s">
        <v>224</v>
      </c>
      <c r="D110" s="13" t="s">
        <v>81</v>
      </c>
      <c r="E110" s="4" t="s">
        <v>6</v>
      </c>
      <c r="F110" s="25">
        <v>5</v>
      </c>
      <c r="G110" s="6"/>
      <c r="H110" s="6"/>
      <c r="I110" s="28"/>
    </row>
    <row r="111" spans="2:9" ht="21.75">
      <c r="B111" s="59"/>
      <c r="C111" s="42" t="s">
        <v>225</v>
      </c>
      <c r="D111" s="15" t="s">
        <v>15</v>
      </c>
      <c r="E111" s="17"/>
      <c r="F111" s="36"/>
      <c r="G111" s="37"/>
      <c r="H111" s="37"/>
      <c r="I111" s="29"/>
    </row>
    <row r="112" spans="2:9" ht="21">
      <c r="B112" s="12"/>
      <c r="C112" s="58" t="s">
        <v>226</v>
      </c>
      <c r="D112" s="14" t="s">
        <v>31</v>
      </c>
      <c r="E112" s="12"/>
      <c r="F112" s="38"/>
      <c r="G112" s="39"/>
      <c r="H112" s="39"/>
      <c r="I112" s="35"/>
    </row>
    <row r="113" spans="2:9" ht="20.25">
      <c r="B113" s="4">
        <f>B110+1</f>
        <v>74</v>
      </c>
      <c r="C113" s="13" t="s">
        <v>227</v>
      </c>
      <c r="D113" s="13" t="s">
        <v>306</v>
      </c>
      <c r="E113" s="4" t="s">
        <v>101</v>
      </c>
      <c r="F113" s="25">
        <v>400</v>
      </c>
      <c r="G113" s="6"/>
      <c r="H113" s="6"/>
      <c r="I113" s="31"/>
    </row>
    <row r="114" spans="2:9" ht="36.75">
      <c r="B114" s="4">
        <f>B113+1</f>
        <v>75</v>
      </c>
      <c r="C114" s="13" t="s">
        <v>227</v>
      </c>
      <c r="D114" s="13" t="s">
        <v>307</v>
      </c>
      <c r="E114" s="4" t="s">
        <v>101</v>
      </c>
      <c r="F114" s="25">
        <v>200</v>
      </c>
      <c r="G114" s="6"/>
      <c r="H114" s="6"/>
      <c r="I114" s="31"/>
    </row>
    <row r="115" spans="2:9" ht="21">
      <c r="B115" s="55"/>
      <c r="C115" s="58" t="s">
        <v>228</v>
      </c>
      <c r="D115" s="14" t="s">
        <v>32</v>
      </c>
      <c r="E115" s="12"/>
      <c r="F115" s="63"/>
      <c r="G115" s="64"/>
      <c r="H115" s="64"/>
      <c r="I115" s="31"/>
    </row>
    <row r="116" spans="2:9" ht="20.25">
      <c r="B116" s="4">
        <f>B114+1</f>
        <v>76</v>
      </c>
      <c r="C116" s="13" t="s">
        <v>229</v>
      </c>
      <c r="D116" s="13" t="s">
        <v>33</v>
      </c>
      <c r="E116" s="4" t="s">
        <v>101</v>
      </c>
      <c r="F116" s="25">
        <v>150</v>
      </c>
      <c r="G116" s="6"/>
      <c r="H116" s="6"/>
      <c r="I116" s="31"/>
    </row>
    <row r="117" spans="2:9" ht="20.25">
      <c r="B117" s="4">
        <f>B116+1</f>
        <v>77</v>
      </c>
      <c r="C117" s="13" t="s">
        <v>230</v>
      </c>
      <c r="D117" s="13" t="s">
        <v>19</v>
      </c>
      <c r="E117" s="4" t="s">
        <v>101</v>
      </c>
      <c r="F117" s="25">
        <f>300*0.15</f>
        <v>45</v>
      </c>
      <c r="G117" s="6"/>
      <c r="H117" s="6"/>
      <c r="I117" s="31"/>
    </row>
    <row r="118" spans="2:9" ht="20.25">
      <c r="B118" s="4">
        <f>B117+1</f>
        <v>78</v>
      </c>
      <c r="C118" s="13" t="s">
        <v>230</v>
      </c>
      <c r="D118" s="13" t="s">
        <v>63</v>
      </c>
      <c r="E118" s="4" t="s">
        <v>101</v>
      </c>
      <c r="F118" s="25">
        <f>100*0.15</f>
        <v>15</v>
      </c>
      <c r="G118" s="6"/>
      <c r="H118" s="6"/>
      <c r="I118" s="31"/>
    </row>
    <row r="119" spans="2:9" ht="36.75">
      <c r="B119" s="4">
        <f>B118+1</f>
        <v>79</v>
      </c>
      <c r="C119" s="13" t="s">
        <v>231</v>
      </c>
      <c r="D119" s="13" t="s">
        <v>64</v>
      </c>
      <c r="E119" s="4" t="s">
        <v>101</v>
      </c>
      <c r="F119" s="25">
        <f>(F83+0.3*F84)*0.0625</f>
        <v>14.375</v>
      </c>
      <c r="G119" s="6"/>
      <c r="H119" s="6"/>
      <c r="I119" s="31"/>
    </row>
    <row r="120" spans="2:9" ht="20.25">
      <c r="B120" s="4">
        <f>B119+1</f>
        <v>80</v>
      </c>
      <c r="C120" s="13" t="s">
        <v>232</v>
      </c>
      <c r="D120" s="13" t="s">
        <v>97</v>
      </c>
      <c r="E120" s="4" t="s">
        <v>101</v>
      </c>
      <c r="F120" s="25">
        <f>100*0.25</f>
        <v>25</v>
      </c>
      <c r="G120" s="6"/>
      <c r="H120" s="6"/>
      <c r="I120" s="31"/>
    </row>
    <row r="121" spans="2:9" ht="21">
      <c r="B121" s="12"/>
      <c r="C121" s="58" t="s">
        <v>233</v>
      </c>
      <c r="D121" s="14" t="s">
        <v>16</v>
      </c>
      <c r="E121" s="12"/>
      <c r="F121" s="38"/>
      <c r="G121" s="39"/>
      <c r="H121" s="39"/>
      <c r="I121" s="35"/>
    </row>
    <row r="122" spans="2:9" ht="20.25">
      <c r="B122" s="4">
        <f>B120+1</f>
        <v>81</v>
      </c>
      <c r="C122" s="13" t="s">
        <v>234</v>
      </c>
      <c r="D122" s="13" t="s">
        <v>65</v>
      </c>
      <c r="E122" s="4" t="s">
        <v>102</v>
      </c>
      <c r="F122" s="25">
        <v>200</v>
      </c>
      <c r="G122" s="6"/>
      <c r="H122" s="6"/>
      <c r="I122" s="28"/>
    </row>
    <row r="123" spans="2:9" ht="20.25">
      <c r="B123" s="4">
        <f>B122+1</f>
        <v>82</v>
      </c>
      <c r="C123" s="13" t="s">
        <v>234</v>
      </c>
      <c r="D123" s="13" t="s">
        <v>107</v>
      </c>
      <c r="E123" s="4" t="s">
        <v>102</v>
      </c>
      <c r="F123" s="25">
        <f>250*1.5</f>
        <v>375</v>
      </c>
      <c r="G123" s="6"/>
      <c r="H123" s="6"/>
      <c r="I123" s="28"/>
    </row>
    <row r="124" spans="2:9" ht="36.75">
      <c r="B124" s="4">
        <f>B123+1</f>
        <v>83</v>
      </c>
      <c r="C124" s="13" t="s">
        <v>234</v>
      </c>
      <c r="D124" s="13" t="s">
        <v>152</v>
      </c>
      <c r="E124" s="4" t="s">
        <v>102</v>
      </c>
      <c r="F124" s="25">
        <v>375</v>
      </c>
      <c r="G124" s="6"/>
      <c r="H124" s="6"/>
      <c r="I124" s="28"/>
    </row>
    <row r="125" spans="2:9" ht="36.75">
      <c r="B125" s="4">
        <f>B124+1</f>
        <v>84</v>
      </c>
      <c r="C125" s="13" t="s">
        <v>234</v>
      </c>
      <c r="D125" s="13" t="s">
        <v>288</v>
      </c>
      <c r="E125" s="4" t="s">
        <v>102</v>
      </c>
      <c r="F125" s="25">
        <v>800</v>
      </c>
      <c r="G125" s="6"/>
      <c r="H125" s="6"/>
      <c r="I125" s="44"/>
    </row>
    <row r="126" spans="2:9" ht="20.25">
      <c r="B126" s="4">
        <f>B125+1</f>
        <v>85</v>
      </c>
      <c r="C126" s="13" t="s">
        <v>234</v>
      </c>
      <c r="D126" s="13" t="s">
        <v>34</v>
      </c>
      <c r="E126" s="4" t="s">
        <v>102</v>
      </c>
      <c r="F126" s="25">
        <v>300</v>
      </c>
      <c r="G126" s="6"/>
      <c r="H126" s="6"/>
      <c r="I126" s="28"/>
    </row>
    <row r="127" spans="2:9" ht="21">
      <c r="B127" s="12"/>
      <c r="C127" s="58" t="s">
        <v>235</v>
      </c>
      <c r="D127" s="14" t="s">
        <v>36</v>
      </c>
      <c r="E127" s="12"/>
      <c r="F127" s="65"/>
      <c r="G127" s="61"/>
      <c r="H127" s="61"/>
      <c r="I127" s="28"/>
    </row>
    <row r="128" spans="2:9" ht="20.25">
      <c r="B128" s="4">
        <f>B126+1</f>
        <v>86</v>
      </c>
      <c r="C128" s="13" t="s">
        <v>236</v>
      </c>
      <c r="D128" s="13" t="s">
        <v>35</v>
      </c>
      <c r="E128" s="4" t="s">
        <v>101</v>
      </c>
      <c r="F128" s="25">
        <f>0.15*0.6*100*1.5</f>
        <v>13.5</v>
      </c>
      <c r="G128" s="6"/>
      <c r="H128" s="6"/>
      <c r="I128" s="28"/>
    </row>
    <row r="129" spans="2:9" ht="21">
      <c r="B129" s="12"/>
      <c r="C129" s="58" t="s">
        <v>237</v>
      </c>
      <c r="D129" s="14" t="s">
        <v>37</v>
      </c>
      <c r="E129" s="12"/>
      <c r="F129" s="65"/>
      <c r="G129" s="61"/>
      <c r="H129" s="61"/>
      <c r="I129" s="28"/>
    </row>
    <row r="130" spans="2:9" ht="20.25">
      <c r="B130" s="4">
        <f>B128+1</f>
        <v>87</v>
      </c>
      <c r="C130" s="13" t="s">
        <v>238</v>
      </c>
      <c r="D130" s="13" t="s">
        <v>66</v>
      </c>
      <c r="E130" s="4" t="s">
        <v>101</v>
      </c>
      <c r="F130" s="25">
        <v>75</v>
      </c>
      <c r="G130" s="6"/>
      <c r="H130" s="6"/>
      <c r="I130" s="28"/>
    </row>
    <row r="131" spans="2:9" ht="20.25">
      <c r="B131" s="4">
        <f>B130+1</f>
        <v>88</v>
      </c>
      <c r="C131" s="13" t="s">
        <v>239</v>
      </c>
      <c r="D131" s="13" t="s">
        <v>38</v>
      </c>
      <c r="E131" s="4" t="s">
        <v>101</v>
      </c>
      <c r="F131" s="25">
        <v>25</v>
      </c>
      <c r="G131" s="6"/>
      <c r="H131" s="6"/>
      <c r="I131" s="28"/>
    </row>
    <row r="132" spans="1:9" s="7" customFormat="1" ht="21.75">
      <c r="A132" s="10"/>
      <c r="B132" s="59"/>
      <c r="C132" s="42" t="s">
        <v>240</v>
      </c>
      <c r="D132" s="15" t="s">
        <v>29</v>
      </c>
      <c r="E132" s="17"/>
      <c r="F132" s="36"/>
      <c r="G132" s="37"/>
      <c r="H132" s="37"/>
      <c r="I132" s="29"/>
    </row>
    <row r="133" spans="1:9" s="7" customFormat="1" ht="21">
      <c r="A133" s="10"/>
      <c r="B133" s="12"/>
      <c r="C133" s="58" t="s">
        <v>241</v>
      </c>
      <c r="D133" s="14" t="s">
        <v>30</v>
      </c>
      <c r="E133" s="12"/>
      <c r="F133" s="38"/>
      <c r="G133" s="39"/>
      <c r="H133" s="39"/>
      <c r="I133" s="35"/>
    </row>
    <row r="134" spans="1:9" s="7" customFormat="1" ht="20.25">
      <c r="A134" s="10"/>
      <c r="B134" s="4">
        <f>B131+1</f>
        <v>89</v>
      </c>
      <c r="C134" s="13" t="s">
        <v>242</v>
      </c>
      <c r="D134" s="13" t="s">
        <v>60</v>
      </c>
      <c r="E134" s="4" t="s">
        <v>102</v>
      </c>
      <c r="F134" s="25">
        <f>500*1.5</f>
        <v>750</v>
      </c>
      <c r="G134" s="6"/>
      <c r="H134" s="6"/>
      <c r="I134" s="30"/>
    </row>
    <row r="135" spans="1:9" s="7" customFormat="1" ht="20.25">
      <c r="A135" s="10"/>
      <c r="B135" s="4">
        <f aca="true" t="shared" si="2" ref="B135:B144">B134+1</f>
        <v>90</v>
      </c>
      <c r="C135" s="13" t="s">
        <v>242</v>
      </c>
      <c r="D135" s="13" t="s">
        <v>61</v>
      </c>
      <c r="E135" s="4" t="s">
        <v>102</v>
      </c>
      <c r="F135" s="25">
        <f>500*1.5</f>
        <v>750</v>
      </c>
      <c r="G135" s="6"/>
      <c r="H135" s="6"/>
      <c r="I135" s="30"/>
    </row>
    <row r="136" spans="1:9" s="7" customFormat="1" ht="20.25">
      <c r="A136" s="10"/>
      <c r="B136" s="4">
        <f t="shared" si="2"/>
        <v>91</v>
      </c>
      <c r="C136" s="13" t="s">
        <v>243</v>
      </c>
      <c r="D136" s="13" t="s">
        <v>62</v>
      </c>
      <c r="E136" s="4" t="s">
        <v>102</v>
      </c>
      <c r="F136" s="25">
        <f>100*1.5</f>
        <v>150</v>
      </c>
      <c r="G136" s="6"/>
      <c r="H136" s="6"/>
      <c r="I136" s="30"/>
    </row>
    <row r="137" spans="1:9" s="7" customFormat="1" ht="20.25">
      <c r="A137" s="10"/>
      <c r="B137" s="4">
        <f t="shared" si="2"/>
        <v>92</v>
      </c>
      <c r="C137" s="13" t="s">
        <v>243</v>
      </c>
      <c r="D137" s="13" t="s">
        <v>153</v>
      </c>
      <c r="E137" s="4" t="s">
        <v>102</v>
      </c>
      <c r="F137" s="25">
        <f>500*1.5</f>
        <v>750</v>
      </c>
      <c r="G137" s="6"/>
      <c r="H137" s="6"/>
      <c r="I137" s="30"/>
    </row>
    <row r="138" spans="1:9" s="7" customFormat="1" ht="36.75">
      <c r="A138" s="10"/>
      <c r="B138" s="4">
        <f t="shared" si="2"/>
        <v>93</v>
      </c>
      <c r="C138" s="13" t="s">
        <v>244</v>
      </c>
      <c r="D138" s="13" t="s">
        <v>308</v>
      </c>
      <c r="E138" s="4" t="s">
        <v>102</v>
      </c>
      <c r="F138" s="25">
        <f>1000*1.5</f>
        <v>1500</v>
      </c>
      <c r="G138" s="6"/>
      <c r="H138" s="6"/>
      <c r="I138" s="30"/>
    </row>
    <row r="139" spans="1:9" s="7" customFormat="1" ht="36.75">
      <c r="A139" s="10"/>
      <c r="B139" s="4">
        <f t="shared" si="2"/>
        <v>94</v>
      </c>
      <c r="C139" s="13" t="s">
        <v>244</v>
      </c>
      <c r="D139" s="13" t="s">
        <v>309</v>
      </c>
      <c r="E139" s="4" t="s">
        <v>102</v>
      </c>
      <c r="F139" s="25">
        <f>300*1.5</f>
        <v>450</v>
      </c>
      <c r="G139" s="6"/>
      <c r="H139" s="6"/>
      <c r="I139" s="30"/>
    </row>
    <row r="140" spans="1:9" s="7" customFormat="1" ht="32.25" customHeight="1">
      <c r="A140" s="10"/>
      <c r="B140" s="4">
        <f t="shared" si="2"/>
        <v>95</v>
      </c>
      <c r="C140" s="13" t="s">
        <v>245</v>
      </c>
      <c r="D140" s="13" t="s">
        <v>310</v>
      </c>
      <c r="E140" s="4" t="s">
        <v>102</v>
      </c>
      <c r="F140" s="25">
        <v>1000</v>
      </c>
      <c r="G140" s="6"/>
      <c r="H140" s="6"/>
      <c r="I140" s="30"/>
    </row>
    <row r="141" spans="1:9" s="7" customFormat="1" ht="36.75">
      <c r="A141" s="10"/>
      <c r="B141" s="4">
        <f t="shared" si="2"/>
        <v>96</v>
      </c>
      <c r="C141" s="13" t="s">
        <v>245</v>
      </c>
      <c r="D141" s="13" t="s">
        <v>311</v>
      </c>
      <c r="E141" s="4" t="s">
        <v>102</v>
      </c>
      <c r="F141" s="25">
        <v>1000</v>
      </c>
      <c r="G141" s="6"/>
      <c r="H141" s="6"/>
      <c r="I141" s="30"/>
    </row>
    <row r="142" spans="1:9" s="7" customFormat="1" ht="36.75">
      <c r="A142" s="10"/>
      <c r="B142" s="4">
        <f t="shared" si="2"/>
        <v>97</v>
      </c>
      <c r="C142" s="13" t="s">
        <v>245</v>
      </c>
      <c r="D142" s="13" t="s">
        <v>287</v>
      </c>
      <c r="E142" s="4" t="s">
        <v>102</v>
      </c>
      <c r="F142" s="25">
        <f>8*100</f>
        <v>800</v>
      </c>
      <c r="G142" s="6"/>
      <c r="H142" s="6"/>
      <c r="I142" s="30"/>
    </row>
    <row r="143" spans="1:9" s="7" customFormat="1" ht="20.25">
      <c r="A143" s="10"/>
      <c r="B143" s="4">
        <f t="shared" si="2"/>
        <v>98</v>
      </c>
      <c r="C143" s="13" t="s">
        <v>246</v>
      </c>
      <c r="D143" s="13" t="s">
        <v>132</v>
      </c>
      <c r="E143" s="4" t="s">
        <v>99</v>
      </c>
      <c r="F143" s="25">
        <f>100*0.002*1000</f>
        <v>200</v>
      </c>
      <c r="G143" s="6"/>
      <c r="H143" s="6"/>
      <c r="I143" s="30"/>
    </row>
    <row r="144" spans="1:9" s="7" customFormat="1" ht="28.5" customHeight="1">
      <c r="A144" s="10"/>
      <c r="B144" s="4">
        <f t="shared" si="2"/>
        <v>99</v>
      </c>
      <c r="C144" s="13" t="s">
        <v>247</v>
      </c>
      <c r="D144" s="13" t="s">
        <v>87</v>
      </c>
      <c r="E144" s="4" t="s">
        <v>99</v>
      </c>
      <c r="F144" s="25">
        <v>100</v>
      </c>
      <c r="G144" s="6"/>
      <c r="H144" s="6"/>
      <c r="I144" s="30"/>
    </row>
    <row r="145" spans="2:9" ht="21">
      <c r="B145" s="14"/>
      <c r="C145" s="58" t="s">
        <v>248</v>
      </c>
      <c r="D145" s="14" t="s">
        <v>139</v>
      </c>
      <c r="E145" s="14"/>
      <c r="F145" s="62"/>
      <c r="G145" s="14"/>
      <c r="H145" s="14"/>
      <c r="I145" s="34"/>
    </row>
    <row r="146" spans="2:9" ht="36.75">
      <c r="B146" s="4">
        <f>B144+1</f>
        <v>100</v>
      </c>
      <c r="C146" s="13" t="s">
        <v>249</v>
      </c>
      <c r="D146" s="13" t="s">
        <v>312</v>
      </c>
      <c r="E146" s="4" t="s">
        <v>102</v>
      </c>
      <c r="F146" s="25">
        <f>500*1.5</f>
        <v>750</v>
      </c>
      <c r="G146" s="6"/>
      <c r="H146" s="6"/>
      <c r="I146" s="28"/>
    </row>
    <row r="147" spans="2:9" ht="21">
      <c r="B147" s="4">
        <f>B146+1</f>
        <v>101</v>
      </c>
      <c r="C147" s="13" t="s">
        <v>249</v>
      </c>
      <c r="D147" s="13" t="s">
        <v>313</v>
      </c>
      <c r="E147" s="4" t="s">
        <v>102</v>
      </c>
      <c r="F147" s="25">
        <f>500*1.5</f>
        <v>750</v>
      </c>
      <c r="G147" s="6"/>
      <c r="H147" s="6"/>
      <c r="I147" s="29"/>
    </row>
    <row r="148" spans="2:9" ht="20.25">
      <c r="B148" s="4">
        <f>B147+1</f>
        <v>102</v>
      </c>
      <c r="C148" s="13" t="s">
        <v>250</v>
      </c>
      <c r="D148" s="40" t="s">
        <v>314</v>
      </c>
      <c r="E148" s="4" t="s">
        <v>102</v>
      </c>
      <c r="F148" s="25">
        <f>500*1.5</f>
        <v>750</v>
      </c>
      <c r="G148" s="6"/>
      <c r="H148" s="6"/>
      <c r="I148" s="30"/>
    </row>
    <row r="149" spans="2:9" ht="21">
      <c r="B149" s="14"/>
      <c r="C149" s="58" t="s">
        <v>272</v>
      </c>
      <c r="D149" s="14" t="s">
        <v>140</v>
      </c>
      <c r="E149" s="14"/>
      <c r="F149" s="62"/>
      <c r="G149" s="14"/>
      <c r="H149" s="14"/>
      <c r="I149" s="34"/>
    </row>
    <row r="150" spans="2:9" ht="36.75">
      <c r="B150" s="4">
        <f>B148+1</f>
        <v>103</v>
      </c>
      <c r="C150" s="13" t="s">
        <v>276</v>
      </c>
      <c r="D150" s="13" t="s">
        <v>324</v>
      </c>
      <c r="E150" s="4" t="s">
        <v>102</v>
      </c>
      <c r="F150" s="25">
        <v>1000</v>
      </c>
      <c r="G150" s="6"/>
      <c r="H150" s="6"/>
      <c r="I150" s="28"/>
    </row>
    <row r="151" spans="2:9" ht="36.75">
      <c r="B151" s="4">
        <f>B150+1</f>
        <v>104</v>
      </c>
      <c r="C151" s="13" t="s">
        <v>277</v>
      </c>
      <c r="D151" s="13" t="s">
        <v>315</v>
      </c>
      <c r="E151" s="4" t="s">
        <v>102</v>
      </c>
      <c r="F151" s="25">
        <v>2000</v>
      </c>
      <c r="G151" s="6"/>
      <c r="H151" s="6"/>
      <c r="I151" s="29"/>
    </row>
    <row r="152" spans="2:9" ht="36.75">
      <c r="B152" s="4">
        <f>B151+1</f>
        <v>105</v>
      </c>
      <c r="C152" s="13" t="s">
        <v>278</v>
      </c>
      <c r="D152" s="13" t="s">
        <v>316</v>
      </c>
      <c r="E152" s="4" t="s">
        <v>102</v>
      </c>
      <c r="F152" s="25">
        <v>1000</v>
      </c>
      <c r="G152" s="6"/>
      <c r="H152" s="6"/>
      <c r="I152" s="29"/>
    </row>
    <row r="153" spans="2:9" ht="36.75">
      <c r="B153" s="4">
        <f>B152+1</f>
        <v>106</v>
      </c>
      <c r="C153" s="13" t="s">
        <v>279</v>
      </c>
      <c r="D153" s="13" t="s">
        <v>172</v>
      </c>
      <c r="E153" s="4" t="s">
        <v>102</v>
      </c>
      <c r="F153" s="25">
        <v>1000</v>
      </c>
      <c r="G153" s="6"/>
      <c r="H153" s="6"/>
      <c r="I153" s="29"/>
    </row>
    <row r="154" spans="2:9" ht="21">
      <c r="B154" s="4">
        <f>B153+1</f>
        <v>107</v>
      </c>
      <c r="C154" s="13" t="s">
        <v>273</v>
      </c>
      <c r="D154" s="13" t="s">
        <v>317</v>
      </c>
      <c r="E154" s="4" t="s">
        <v>7</v>
      </c>
      <c r="F154" s="25">
        <v>2000</v>
      </c>
      <c r="G154" s="6"/>
      <c r="H154" s="6"/>
      <c r="I154" s="29"/>
    </row>
    <row r="155" spans="2:9" ht="21">
      <c r="B155" s="4">
        <f>B154+1</f>
        <v>108</v>
      </c>
      <c r="C155" s="13" t="s">
        <v>273</v>
      </c>
      <c r="D155" s="13" t="s">
        <v>154</v>
      </c>
      <c r="E155" s="4" t="s">
        <v>7</v>
      </c>
      <c r="F155" s="25">
        <v>2000</v>
      </c>
      <c r="G155" s="6"/>
      <c r="H155" s="6"/>
      <c r="I155" s="29"/>
    </row>
    <row r="156" spans="2:9" ht="21">
      <c r="B156" s="14"/>
      <c r="C156" s="58" t="s">
        <v>274</v>
      </c>
      <c r="D156" s="14" t="s">
        <v>141</v>
      </c>
      <c r="E156" s="14"/>
      <c r="F156" s="62"/>
      <c r="G156" s="14"/>
      <c r="H156" s="14"/>
      <c r="I156" s="34"/>
    </row>
    <row r="157" spans="2:9" ht="20.25">
      <c r="B157" s="4">
        <f>B155+1</f>
        <v>109</v>
      </c>
      <c r="C157" s="13" t="s">
        <v>275</v>
      </c>
      <c r="D157" s="13" t="s">
        <v>318</v>
      </c>
      <c r="E157" s="23" t="s">
        <v>114</v>
      </c>
      <c r="F157" s="25">
        <v>500</v>
      </c>
      <c r="G157" s="6"/>
      <c r="H157" s="6"/>
      <c r="I157" s="28"/>
    </row>
    <row r="158" spans="2:9" ht="21.75">
      <c r="B158" s="14"/>
      <c r="C158" s="42" t="s">
        <v>251</v>
      </c>
      <c r="D158" s="15" t="s">
        <v>89</v>
      </c>
      <c r="E158" s="14"/>
      <c r="F158" s="62"/>
      <c r="G158" s="14"/>
      <c r="H158" s="14"/>
      <c r="I158" s="34"/>
    </row>
    <row r="159" spans="2:9" ht="20.25">
      <c r="B159" s="4">
        <f>B157+1</f>
        <v>110</v>
      </c>
      <c r="C159" s="13" t="s">
        <v>252</v>
      </c>
      <c r="D159" s="13" t="s">
        <v>90</v>
      </c>
      <c r="E159" s="23" t="s">
        <v>122</v>
      </c>
      <c r="F159" s="25">
        <v>50</v>
      </c>
      <c r="G159" s="6"/>
      <c r="H159" s="6"/>
      <c r="I159" s="28"/>
    </row>
    <row r="160" spans="2:9" ht="21">
      <c r="B160" s="4">
        <f>B159+1</f>
        <v>111</v>
      </c>
      <c r="C160" s="13" t="s">
        <v>253</v>
      </c>
      <c r="D160" s="13" t="s">
        <v>155</v>
      </c>
      <c r="E160" s="24" t="s">
        <v>5</v>
      </c>
      <c r="F160" s="25">
        <v>400</v>
      </c>
      <c r="G160" s="6"/>
      <c r="H160" s="6"/>
      <c r="I160" s="28"/>
    </row>
    <row r="161" spans="2:9" ht="36.75">
      <c r="B161" s="4">
        <f>B160+1</f>
        <v>112</v>
      </c>
      <c r="C161" s="13" t="s">
        <v>253</v>
      </c>
      <c r="D161" s="22" t="s">
        <v>156</v>
      </c>
      <c r="E161" s="24" t="s">
        <v>5</v>
      </c>
      <c r="F161" s="25">
        <f>5*F160</f>
        <v>2000</v>
      </c>
      <c r="G161" s="6"/>
      <c r="H161" s="6"/>
      <c r="I161" s="28"/>
    </row>
    <row r="162" spans="2:9" ht="20.25">
      <c r="B162" s="4">
        <f>B161+1</f>
        <v>113</v>
      </c>
      <c r="C162" s="13" t="s">
        <v>254</v>
      </c>
      <c r="D162" s="22" t="s">
        <v>91</v>
      </c>
      <c r="E162" s="23" t="s">
        <v>114</v>
      </c>
      <c r="F162" s="25">
        <v>1000</v>
      </c>
      <c r="G162" s="6"/>
      <c r="H162" s="6"/>
      <c r="I162" s="28"/>
    </row>
    <row r="163" spans="2:9" ht="36.75">
      <c r="B163" s="4">
        <f>B162+1</f>
        <v>114</v>
      </c>
      <c r="C163" s="13" t="s">
        <v>254</v>
      </c>
      <c r="D163" s="22" t="s">
        <v>115</v>
      </c>
      <c r="E163" s="23" t="s">
        <v>114</v>
      </c>
      <c r="F163" s="25">
        <v>1000</v>
      </c>
      <c r="G163" s="6"/>
      <c r="H163" s="6"/>
      <c r="I163" s="28"/>
    </row>
    <row r="164" spans="2:9" ht="21.75">
      <c r="B164" s="59"/>
      <c r="C164" s="42" t="s">
        <v>255</v>
      </c>
      <c r="D164" s="15" t="s">
        <v>59</v>
      </c>
      <c r="E164" s="17"/>
      <c r="F164" s="36"/>
      <c r="G164" s="37"/>
      <c r="H164" s="37"/>
      <c r="I164" s="29"/>
    </row>
    <row r="165" spans="2:9" ht="21">
      <c r="B165" s="12"/>
      <c r="C165" s="58" t="s">
        <v>257</v>
      </c>
      <c r="D165" s="14" t="s">
        <v>157</v>
      </c>
      <c r="E165" s="12"/>
      <c r="F165" s="38"/>
      <c r="G165" s="39"/>
      <c r="H165" s="39"/>
      <c r="I165" s="35"/>
    </row>
    <row r="166" spans="2:9" ht="20.25">
      <c r="B166" s="4">
        <f>B163+1</f>
        <v>115</v>
      </c>
      <c r="C166" s="13" t="s">
        <v>256</v>
      </c>
      <c r="D166" s="13" t="s">
        <v>173</v>
      </c>
      <c r="E166" s="4" t="s">
        <v>102</v>
      </c>
      <c r="F166" s="25">
        <v>2000</v>
      </c>
      <c r="G166" s="6"/>
      <c r="H166" s="6"/>
      <c r="I166" s="28"/>
    </row>
    <row r="167" spans="2:9" ht="18">
      <c r="B167" s="4">
        <f aca="true" t="shared" si="3" ref="B167:B175">B166+1</f>
        <v>116</v>
      </c>
      <c r="C167" s="13" t="s">
        <v>258</v>
      </c>
      <c r="D167" s="13" t="s">
        <v>58</v>
      </c>
      <c r="E167" s="4" t="s">
        <v>14</v>
      </c>
      <c r="F167" s="25">
        <v>5</v>
      </c>
      <c r="G167" s="6"/>
      <c r="H167" s="6"/>
      <c r="I167" s="30"/>
    </row>
    <row r="168" spans="2:9" ht="18">
      <c r="B168" s="4">
        <f t="shared" si="3"/>
        <v>117</v>
      </c>
      <c r="C168" s="13" t="s">
        <v>259</v>
      </c>
      <c r="D168" s="13" t="s">
        <v>106</v>
      </c>
      <c r="E168" s="4" t="s">
        <v>6</v>
      </c>
      <c r="F168" s="25">
        <v>10</v>
      </c>
      <c r="G168" s="6"/>
      <c r="H168" s="6"/>
      <c r="I168" s="30"/>
    </row>
    <row r="169" spans="2:9" ht="18">
      <c r="B169" s="4">
        <f t="shared" si="3"/>
        <v>118</v>
      </c>
      <c r="C169" s="13" t="s">
        <v>259</v>
      </c>
      <c r="D169" s="13" t="s">
        <v>98</v>
      </c>
      <c r="E169" s="4" t="s">
        <v>6</v>
      </c>
      <c r="F169" s="25">
        <v>20</v>
      </c>
      <c r="G169" s="6"/>
      <c r="H169" s="6"/>
      <c r="I169" s="30"/>
    </row>
    <row r="170" spans="2:9" ht="20.25">
      <c r="B170" s="4">
        <f t="shared" si="3"/>
        <v>119</v>
      </c>
      <c r="C170" s="13" t="s">
        <v>259</v>
      </c>
      <c r="D170" s="13" t="s">
        <v>108</v>
      </c>
      <c r="E170" s="4" t="s">
        <v>102</v>
      </c>
      <c r="F170" s="25">
        <v>25</v>
      </c>
      <c r="G170" s="6"/>
      <c r="H170" s="6"/>
      <c r="I170" s="30"/>
    </row>
    <row r="171" spans="2:9" ht="20.25">
      <c r="B171" s="4">
        <f t="shared" si="3"/>
        <v>120</v>
      </c>
      <c r="C171" s="13" t="s">
        <v>260</v>
      </c>
      <c r="D171" s="13" t="s">
        <v>144</v>
      </c>
      <c r="E171" s="4" t="s">
        <v>102</v>
      </c>
      <c r="F171" s="25">
        <v>200</v>
      </c>
      <c r="G171" s="6"/>
      <c r="H171" s="6"/>
      <c r="I171" s="28"/>
    </row>
    <row r="172" spans="2:9" ht="36.75">
      <c r="B172" s="4">
        <f t="shared" si="3"/>
        <v>121</v>
      </c>
      <c r="C172" s="13" t="s">
        <v>260</v>
      </c>
      <c r="D172" s="13" t="s">
        <v>135</v>
      </c>
      <c r="E172" s="4" t="s">
        <v>101</v>
      </c>
      <c r="F172" s="25">
        <v>25</v>
      </c>
      <c r="G172" s="6"/>
      <c r="H172" s="6"/>
      <c r="I172" s="28"/>
    </row>
    <row r="173" spans="2:9" ht="36.75">
      <c r="B173" s="4">
        <f t="shared" si="3"/>
        <v>122</v>
      </c>
      <c r="C173" s="13" t="s">
        <v>260</v>
      </c>
      <c r="D173" s="13" t="s">
        <v>143</v>
      </c>
      <c r="E173" s="4" t="s">
        <v>101</v>
      </c>
      <c r="F173" s="25">
        <v>25</v>
      </c>
      <c r="G173" s="6"/>
      <c r="H173" s="6"/>
      <c r="I173" s="28"/>
    </row>
    <row r="174" spans="2:9" ht="20.25">
      <c r="B174" s="4">
        <f t="shared" si="3"/>
        <v>123</v>
      </c>
      <c r="C174" s="13" t="s">
        <v>262</v>
      </c>
      <c r="D174" s="13" t="s">
        <v>158</v>
      </c>
      <c r="E174" s="4" t="s">
        <v>102</v>
      </c>
      <c r="F174" s="25">
        <v>2000</v>
      </c>
      <c r="G174" s="6"/>
      <c r="H174" s="6"/>
      <c r="I174" s="28"/>
    </row>
    <row r="175" spans="2:9" ht="18">
      <c r="B175" s="4">
        <f t="shared" si="3"/>
        <v>124</v>
      </c>
      <c r="C175" s="13" t="s">
        <v>263</v>
      </c>
      <c r="D175" s="13" t="s">
        <v>18</v>
      </c>
      <c r="E175" s="4" t="s">
        <v>5</v>
      </c>
      <c r="F175" s="25">
        <v>200</v>
      </c>
      <c r="G175" s="6"/>
      <c r="H175" s="6"/>
      <c r="I175" s="28"/>
    </row>
    <row r="176" spans="2:9" ht="21">
      <c r="B176" s="12"/>
      <c r="C176" s="58" t="s">
        <v>264</v>
      </c>
      <c r="D176" s="14" t="s">
        <v>159</v>
      </c>
      <c r="E176" s="12"/>
      <c r="F176" s="38"/>
      <c r="G176" s="39"/>
      <c r="H176" s="39"/>
      <c r="I176" s="35"/>
    </row>
    <row r="177" spans="2:9" ht="18">
      <c r="B177" s="4">
        <f>B175+1</f>
        <v>125</v>
      </c>
      <c r="C177" s="13" t="s">
        <v>265</v>
      </c>
      <c r="D177" s="13" t="s">
        <v>23</v>
      </c>
      <c r="E177" s="4" t="s">
        <v>5</v>
      </c>
      <c r="F177" s="25">
        <v>500</v>
      </c>
      <c r="G177" s="6"/>
      <c r="H177" s="6"/>
      <c r="I177" s="28"/>
    </row>
    <row r="178" spans="2:9" ht="18">
      <c r="B178" s="4">
        <f>B177+1</f>
        <v>126</v>
      </c>
      <c r="C178" s="13" t="s">
        <v>265</v>
      </c>
      <c r="D178" s="13" t="s">
        <v>24</v>
      </c>
      <c r="E178" s="4" t="s">
        <v>5</v>
      </c>
      <c r="F178" s="25">
        <v>500</v>
      </c>
      <c r="G178" s="6"/>
      <c r="H178" s="6"/>
      <c r="I178" s="28"/>
    </row>
    <row r="179" spans="2:9" ht="18">
      <c r="B179" s="4">
        <f>B178+1</f>
        <v>127</v>
      </c>
      <c r="C179" s="13" t="s">
        <v>265</v>
      </c>
      <c r="D179" s="13" t="s">
        <v>136</v>
      </c>
      <c r="E179" s="4" t="s">
        <v>5</v>
      </c>
      <c r="F179" s="25">
        <v>500</v>
      </c>
      <c r="G179" s="6"/>
      <c r="H179" s="6"/>
      <c r="I179" s="28"/>
    </row>
    <row r="180" spans="1:9" s="8" customFormat="1" ht="21.75">
      <c r="A180" s="10"/>
      <c r="B180" s="76" t="s">
        <v>289</v>
      </c>
      <c r="C180" s="76"/>
      <c r="D180" s="76"/>
      <c r="E180" s="76"/>
      <c r="F180" s="76"/>
      <c r="G180" s="76"/>
      <c r="H180" s="45"/>
      <c r="I180" s="32"/>
    </row>
    <row r="181" spans="2:9" ht="36.75">
      <c r="B181" s="4">
        <f>B179+1</f>
        <v>128</v>
      </c>
      <c r="C181" s="13" t="s">
        <v>261</v>
      </c>
      <c r="D181" s="22" t="s">
        <v>290</v>
      </c>
      <c r="E181" s="4" t="s">
        <v>12</v>
      </c>
      <c r="F181" s="25">
        <v>30</v>
      </c>
      <c r="G181" s="6">
        <f>H180</f>
        <v>0</v>
      </c>
      <c r="H181" s="6"/>
      <c r="I181" s="28"/>
    </row>
    <row r="182" spans="2:9" ht="24.75" customHeight="1">
      <c r="B182" s="75" t="s">
        <v>130</v>
      </c>
      <c r="C182" s="75"/>
      <c r="D182" s="75"/>
      <c r="E182" s="75"/>
      <c r="F182" s="75"/>
      <c r="G182" s="75"/>
      <c r="H182" s="66"/>
      <c r="I182" s="28"/>
    </row>
    <row r="183" spans="2:9" ht="24.75" customHeight="1">
      <c r="B183" s="77" t="s">
        <v>79</v>
      </c>
      <c r="C183" s="77"/>
      <c r="D183" s="77"/>
      <c r="E183" s="77"/>
      <c r="F183" s="77"/>
      <c r="G183" s="77"/>
      <c r="H183" s="67"/>
      <c r="I183" s="28"/>
    </row>
    <row r="184" spans="2:9" ht="24.75" customHeight="1">
      <c r="B184" s="75" t="s">
        <v>131</v>
      </c>
      <c r="C184" s="75"/>
      <c r="D184" s="75"/>
      <c r="E184" s="75"/>
      <c r="F184" s="75"/>
      <c r="G184" s="75"/>
      <c r="H184" s="66"/>
      <c r="I184" s="28"/>
    </row>
    <row r="185" spans="2:9" ht="15.75" customHeight="1">
      <c r="B185" s="47"/>
      <c r="C185" s="68"/>
      <c r="D185" s="47"/>
      <c r="E185" s="47"/>
      <c r="F185" s="69"/>
      <c r="G185" s="47"/>
      <c r="H185" s="70"/>
      <c r="I185" s="9"/>
    </row>
    <row r="186" ht="16.5">
      <c r="D186" s="7"/>
    </row>
    <row r="188" ht="16.5">
      <c r="H188" s="73"/>
    </row>
  </sheetData>
  <sheetProtection/>
  <mergeCells count="8">
    <mergeCell ref="B184:G184"/>
    <mergeCell ref="B180:G180"/>
    <mergeCell ref="B182:G182"/>
    <mergeCell ref="B183:G183"/>
    <mergeCell ref="B2:H2"/>
    <mergeCell ref="B3:H3"/>
    <mergeCell ref="B4:H4"/>
    <mergeCell ref="B5:H5"/>
  </mergeCells>
  <printOptions horizontalCentered="1"/>
  <pageMargins left="0.3937007874015748" right="0.3937007874015748" top="0.5511811023622047" bottom="0.5511811023622047" header="0" footer="0"/>
  <pageSetup horizontalDpi="600" verticalDpi="600" orientation="landscape" paperSize="9" scale="78" r:id="rId1"/>
  <rowBreaks count="1" manualBreakCount="1">
    <brk id="5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Anna Zaucha</cp:lastModifiedBy>
  <cp:lastPrinted>2022-11-08T11:58:52Z</cp:lastPrinted>
  <dcterms:created xsi:type="dcterms:W3CDTF">2017-11-20T21:36:40Z</dcterms:created>
  <dcterms:modified xsi:type="dcterms:W3CDTF">2022-11-17T06:16:13Z</dcterms:modified>
  <cp:category/>
  <cp:version/>
  <cp:contentType/>
  <cp:contentStatus/>
</cp:coreProperties>
</file>