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'Arkusz1'!$A$1:$F$321</definedName>
  </definedNames>
  <calcPr fullCalcOnLoad="1"/>
</workbook>
</file>

<file path=xl/sharedStrings.xml><?xml version="1.0" encoding="utf-8"?>
<sst xmlns="http://schemas.openxmlformats.org/spreadsheetml/2006/main" count="814" uniqueCount="387">
  <si>
    <t>Lp.</t>
  </si>
  <si>
    <t>Nazwa ulicy</t>
  </si>
  <si>
    <t>Nazwa przeszkody</t>
  </si>
  <si>
    <t>rzeka Białucha</t>
  </si>
  <si>
    <t>Konopnickiej</t>
  </si>
  <si>
    <t>rzeka Wisła</t>
  </si>
  <si>
    <t>rzeka Wilga</t>
  </si>
  <si>
    <t>Zawiła</t>
  </si>
  <si>
    <t>Brzeska</t>
  </si>
  <si>
    <t>rów melioracyjny</t>
  </si>
  <si>
    <t>Igołomska</t>
  </si>
  <si>
    <t>rzeka Dłubnia</t>
  </si>
  <si>
    <t>Ptaszyckiego - górna woda</t>
  </si>
  <si>
    <t>Ptaszyckiego - dolna woda</t>
  </si>
  <si>
    <t>potok Kościelnicki</t>
  </si>
  <si>
    <t>al. 29-go Listopada</t>
  </si>
  <si>
    <t>Kościuszki</t>
  </si>
  <si>
    <t>rzeka Rudawa</t>
  </si>
  <si>
    <t>Wyki</t>
  </si>
  <si>
    <t>potok Sudół</t>
  </si>
  <si>
    <t>Nowohucka</t>
  </si>
  <si>
    <t>Olszyny</t>
  </si>
  <si>
    <t>Starowiślna</t>
  </si>
  <si>
    <t>Ofiar Dąbia</t>
  </si>
  <si>
    <t>Mogilska - górna woda</t>
  </si>
  <si>
    <t>Mogilska - dolna woda</t>
  </si>
  <si>
    <t>al. Pokoju - górna woda</t>
  </si>
  <si>
    <t>al. Pokoju - torowisko</t>
  </si>
  <si>
    <t>al. Pokoju - dolna woda</t>
  </si>
  <si>
    <t>Strzelców</t>
  </si>
  <si>
    <t>Grudzińskiego</t>
  </si>
  <si>
    <t>al. Focha</t>
  </si>
  <si>
    <t>Piastowska</t>
  </si>
  <si>
    <t>potok Bibiczanka</t>
  </si>
  <si>
    <t>Zielińskiego</t>
  </si>
  <si>
    <t>Sucharskiego</t>
  </si>
  <si>
    <t>rzeka Serafa</t>
  </si>
  <si>
    <t>Chałubińskiego</t>
  </si>
  <si>
    <t>Półłanki</t>
  </si>
  <si>
    <t>potok Drwinia</t>
  </si>
  <si>
    <t>Brożka</t>
  </si>
  <si>
    <t>Podmokła</t>
  </si>
  <si>
    <t>Dietla</t>
  </si>
  <si>
    <t>Krakowska</t>
  </si>
  <si>
    <t>Łowińskiego</t>
  </si>
  <si>
    <t>Klasztorna - Półłanki</t>
  </si>
  <si>
    <t>Podbipięty</t>
  </si>
  <si>
    <t>al. Solidarności - chodnik górna woda</t>
  </si>
  <si>
    <t>al. Solidarności - jezdnia górna woda</t>
  </si>
  <si>
    <t>al. Solidarności - jezdnia dolna woda</t>
  </si>
  <si>
    <t>al. Solidarności - chodnik dolna woda</t>
  </si>
  <si>
    <t>al. Solidarności - torowisko</t>
  </si>
  <si>
    <t>potok Rozrywka</t>
  </si>
  <si>
    <t>potok Rzewny</t>
  </si>
  <si>
    <t>kanał wody przemysłowej</t>
  </si>
  <si>
    <t>MOSTY</t>
  </si>
  <si>
    <t>Kocmyrzowska - górna woda</t>
  </si>
  <si>
    <t>Kocmyrzowska - dolna woda</t>
  </si>
  <si>
    <t>Opolska - jezdnia południowa</t>
  </si>
  <si>
    <t>Opolska - jezdnia północna</t>
  </si>
  <si>
    <t>Giedroycia (d. Jeżynowa)</t>
  </si>
  <si>
    <t>Łokietka</t>
  </si>
  <si>
    <t>Siewna (Dożynkowa)</t>
  </si>
  <si>
    <t>krajowe</t>
  </si>
  <si>
    <t>powiatowe</t>
  </si>
  <si>
    <t>ul.Opolska</t>
  </si>
  <si>
    <t xml:space="preserve">ciąg pieszych </t>
  </si>
  <si>
    <t>ul. Lubicz</t>
  </si>
  <si>
    <t>ul.Dożynkowa</t>
  </si>
  <si>
    <t>potok Bibiczaka</t>
  </si>
  <si>
    <t>WIADUKTY</t>
  </si>
  <si>
    <t>Opolska - Lublańska</t>
  </si>
  <si>
    <t>Lublańska - Bora Komorowskiego (stnona północna)</t>
  </si>
  <si>
    <t>Rondo Polsadu</t>
  </si>
  <si>
    <t>Lublańska - Bora Komorowskiego(stona południowa)</t>
  </si>
  <si>
    <t>Conrada</t>
  </si>
  <si>
    <t>linia kolejowa</t>
  </si>
  <si>
    <t>ul. Weissa</t>
  </si>
  <si>
    <t>wojewódzkie</t>
  </si>
  <si>
    <t>Glogera</t>
  </si>
  <si>
    <t>Powstańców Śl., Wlkp.</t>
  </si>
  <si>
    <t>ul. Wielicka</t>
  </si>
  <si>
    <t>łącznica drogowa</t>
  </si>
  <si>
    <t>ul. Niepołomska</t>
  </si>
  <si>
    <t>Kocmyrzowska</t>
  </si>
  <si>
    <t>ul. Łowińskiego</t>
  </si>
  <si>
    <t>Kocmyrzowska ( obiekt tramwajowy )</t>
  </si>
  <si>
    <t>ul. Wita Stwosza, Warszawska, linia kolejowa</t>
  </si>
  <si>
    <t>Kamieńskiego</t>
  </si>
  <si>
    <t>ul. Powstańców Śl.</t>
  </si>
  <si>
    <t>Zakopiańska</t>
  </si>
  <si>
    <t>droga dojazdowa</t>
  </si>
  <si>
    <t>Na  Zjeździe</t>
  </si>
  <si>
    <t>ul. Zabłocie</t>
  </si>
  <si>
    <t>Kotlarska - strona zachodnia</t>
  </si>
  <si>
    <t>ul. Podgórska</t>
  </si>
  <si>
    <t>Kotlarska - torowisko</t>
  </si>
  <si>
    <t>Kotlarska - strona wschodnia</t>
  </si>
  <si>
    <t>Grudzińskiego - strona zachodnia</t>
  </si>
  <si>
    <t>Grudzińskiego - torowisko</t>
  </si>
  <si>
    <t>Grudzińskiego - strona wschodnia</t>
  </si>
  <si>
    <t>Bronowicka</t>
  </si>
  <si>
    <t>ul. Armii Krajowej</t>
  </si>
  <si>
    <t>dr Twardego</t>
  </si>
  <si>
    <t>ul. Tyniecka</t>
  </si>
  <si>
    <t>ul. Ks. Józefa</t>
  </si>
  <si>
    <t>Stoczniowców</t>
  </si>
  <si>
    <t>linia tramwajowa</t>
  </si>
  <si>
    <t>Mikołajczyka</t>
  </si>
  <si>
    <t>ul. Okulickiego</t>
  </si>
  <si>
    <t>al. Pokoju - strona północna</t>
  </si>
  <si>
    <t>al. Pokoju - strona południowa</t>
  </si>
  <si>
    <t>al. Jana Pawła II - strona południowa</t>
  </si>
  <si>
    <t>ul. Stelli-Sawickiego</t>
  </si>
  <si>
    <t>al. Jana Pawła II - torowisko</t>
  </si>
  <si>
    <t>al. Jana Pawła II - strona północna</t>
  </si>
  <si>
    <t>ul. Turowicza - strona zachodnia</t>
  </si>
  <si>
    <t>ul. Tischnera, linia kolejowa</t>
  </si>
  <si>
    <t>ul. Turowicza - strona wschodnia</t>
  </si>
  <si>
    <t>ul. Turowicza - łącznica</t>
  </si>
  <si>
    <t>linia kolejowa, teren</t>
  </si>
  <si>
    <t>ul. Wita Stwosza - jezdnia północna</t>
  </si>
  <si>
    <t>drogi dojazdowe</t>
  </si>
  <si>
    <t>ul. Wita Stwosza - jezdnia południowa</t>
  </si>
  <si>
    <t>ul. Wita Stwosza</t>
  </si>
  <si>
    <t>ul. Żelazna</t>
  </si>
  <si>
    <t>Rondo Mogilskie - ul. Powstania Warszawskiego cz.A - tarcza ronda, cz.B - włączenie jezdni al. Powstania Warszawskiego w jezdnie ronda</t>
  </si>
  <si>
    <t>ul. Lubicz, linia tramwajowa, ciąg pieszy</t>
  </si>
  <si>
    <t xml:space="preserve">Rondo Mogilskie - tarcza ronda </t>
  </si>
  <si>
    <t xml:space="preserve">linia tramwajowa </t>
  </si>
  <si>
    <t>ul. Kamieńskiego (Bonarka)</t>
  </si>
  <si>
    <t>Warszawska</t>
  </si>
  <si>
    <t>teren</t>
  </si>
  <si>
    <t>Witosa</t>
  </si>
  <si>
    <t>PRZEJŚCIA PODZIEMNE</t>
  </si>
  <si>
    <t>al. Bora Komorowskiego</t>
  </si>
  <si>
    <t>al. Jana Pawła II</t>
  </si>
  <si>
    <t>Rondo Czyżyńskie</t>
  </si>
  <si>
    <t>ul. Morawskiego</t>
  </si>
  <si>
    <t>al. Krasińskiego</t>
  </si>
  <si>
    <t>ul. Madalińskiego</t>
  </si>
  <si>
    <t>ul. Konopnickiej</t>
  </si>
  <si>
    <t>os. Podwawelskie</t>
  </si>
  <si>
    <t xml:space="preserve">ul. Konopnickiej </t>
  </si>
  <si>
    <t>ul. Wlotowa</t>
  </si>
  <si>
    <t>ul. Zakopiańska</t>
  </si>
  <si>
    <t>Borek Fałęcki</t>
  </si>
  <si>
    <t>ul. Rakowicka</t>
  </si>
  <si>
    <t>ul. Lubomirskiego</t>
  </si>
  <si>
    <t>Dworzec Główny</t>
  </si>
  <si>
    <t>ul. Basztowa - Lubicz</t>
  </si>
  <si>
    <t>Bulwar Poleski</t>
  </si>
  <si>
    <t>ul. Dietla</t>
  </si>
  <si>
    <t>Pl. Bohaterów Getta</t>
  </si>
  <si>
    <t>ul. Na Zjeździe</t>
  </si>
  <si>
    <t>ul. Wielicka - strona wschodnia</t>
  </si>
  <si>
    <t>ul. Wielicka - strona zachodnia</t>
  </si>
  <si>
    <t>ul. Myślenicka - węzeł "Zakopiańska"</t>
  </si>
  <si>
    <t>Rondo Mogilskie P1</t>
  </si>
  <si>
    <t>tarcza ronda - strona północno -wschodnia</t>
  </si>
  <si>
    <t>Rondo Mogilskie P2</t>
  </si>
  <si>
    <t>tarcza ronda - włączenie ul. Beliny Prażnowskiego (jezdnia wschodnia)</t>
  </si>
  <si>
    <t>Rondo Mogilskie P3</t>
  </si>
  <si>
    <t>tarcza ronda - włączenie ul. Beliny Prażnowskiego (jezdnia zachodnia)</t>
  </si>
  <si>
    <t xml:space="preserve">tarcza ronda - jezdnia </t>
  </si>
  <si>
    <t>Rondo Mogilskie P5 - dojście do ronda od ul. Lubicz (strona południowa)</t>
  </si>
  <si>
    <t>tarcza ronda</t>
  </si>
  <si>
    <t>Rondo Grunwaldzkie</t>
  </si>
  <si>
    <t xml:space="preserve">Św . Rafała Kalinowskiego </t>
  </si>
  <si>
    <t>Dworzec PKP</t>
  </si>
  <si>
    <t xml:space="preserve">Tunel tramwajowy  KST od Ronda Mogilskiego do ul. ul. Pawiej </t>
  </si>
  <si>
    <t>ul. Lubomirskiego, Dworzec Gł. PKP</t>
  </si>
  <si>
    <t>Konopnickiej ( Rondo Grunwaldzkie )</t>
  </si>
  <si>
    <t>beton zbrojony, kamień</t>
  </si>
  <si>
    <t>Opolska ( przy al. 29-go Listopada )</t>
  </si>
  <si>
    <t>beton zbrojony</t>
  </si>
  <si>
    <t>Tischnera</t>
  </si>
  <si>
    <t>Tischnera ( przy Zakładzie Energetycznym )</t>
  </si>
  <si>
    <t>Opolska - Lublańska ( dojazdy do wiaduktu )</t>
  </si>
  <si>
    <t>al. Powstańców Śląskich ( przy ul. Parkowej )</t>
  </si>
  <si>
    <t>al. Powstańców Śląskich ( wzgórze Lasoty )</t>
  </si>
  <si>
    <t>Kościuszki ( przy moście na Rudawie )</t>
  </si>
  <si>
    <t>Kościuszki ( przy klasztorze Norbertanek )</t>
  </si>
  <si>
    <t>kamień</t>
  </si>
  <si>
    <t>Księcia Józefa ( przy Moście Zwierzynieckim )</t>
  </si>
  <si>
    <t>beton zbrojony, stal</t>
  </si>
  <si>
    <t>Lubicz</t>
  </si>
  <si>
    <t>Olszyny ( przy wiadukcie kolejowym )</t>
  </si>
  <si>
    <t>Rollego ( Legionów Piłsudskiego )</t>
  </si>
  <si>
    <t>Królowej Jadwigi ( pętla na Salwatorze )</t>
  </si>
  <si>
    <t>Warszawska ( pod wiaduktem )</t>
  </si>
  <si>
    <t>Fredry</t>
  </si>
  <si>
    <t>stal</t>
  </si>
  <si>
    <t>Turowicza ( w tym dojazdy do wiaduktów )</t>
  </si>
  <si>
    <t>Rondo Mogilskie</t>
  </si>
  <si>
    <t>Wita Stwosza ( w tym dojazdy do wiaduktów )</t>
  </si>
  <si>
    <t>MURY OPOROWE</t>
  </si>
  <si>
    <t>PRZEPUSTY</t>
  </si>
  <si>
    <t>rów odwadniający</t>
  </si>
  <si>
    <t>Lublańska</t>
  </si>
  <si>
    <t>ciek bez nazwy</t>
  </si>
  <si>
    <t>Wielicka</t>
  </si>
  <si>
    <t>potok Prokocimski</t>
  </si>
  <si>
    <t>Skotnicka</t>
  </si>
  <si>
    <t>potok bez nazwy</t>
  </si>
  <si>
    <t>Księcia Józefa - Nr 129</t>
  </si>
  <si>
    <t>rów drogowy</t>
  </si>
  <si>
    <t>Księcia Józefa - Nr 235</t>
  </si>
  <si>
    <t>Księcia Józefa - koło fortu</t>
  </si>
  <si>
    <t>rowy drogowe</t>
  </si>
  <si>
    <t>potok Młynówka</t>
  </si>
  <si>
    <t>Kocmyrzowska - Jubileuszowa</t>
  </si>
  <si>
    <t>Kocmyrzowska - Freege'go</t>
  </si>
  <si>
    <t>Dobrego Pasterza</t>
  </si>
  <si>
    <t>Powstańców</t>
  </si>
  <si>
    <t>Balicka</t>
  </si>
  <si>
    <t>potok bez  nazwy</t>
  </si>
  <si>
    <t>Tyniecka - skrzyżowanie z ul. Sodową</t>
  </si>
  <si>
    <t>Tyniecka - skrzyżowanie z ul. Jemiołową</t>
  </si>
  <si>
    <t>Tyniecka - skrzyżowanie z ul. Dąbrowa</t>
  </si>
  <si>
    <t>Podmokła - skrzyżowanie z ul. Myślenicką</t>
  </si>
  <si>
    <t>Myślenicka</t>
  </si>
  <si>
    <t>Myślenicka - skrzyżowanie z ul. Cechową</t>
  </si>
  <si>
    <t>Myślenicka ( wcześniejszy przebieg )</t>
  </si>
  <si>
    <t>Bieżanowska</t>
  </si>
  <si>
    <t>potok Drwinka</t>
  </si>
  <si>
    <t>Sucharskiego - skrzyżowanie                      z ul. Złocieniową</t>
  </si>
  <si>
    <t>Christo Botewa ( Rybitwy )</t>
  </si>
  <si>
    <t>Półłanki - skrzyżowanie z ul. Christo Botewa</t>
  </si>
  <si>
    <t>Lubocka - Nr 74, 76</t>
  </si>
  <si>
    <t>Turowicza</t>
  </si>
  <si>
    <t>Myślenicka ( węzeł "Zakopiańska" )</t>
  </si>
  <si>
    <t>ul. Conrada - Radzikowskiego</t>
  </si>
  <si>
    <t>Rondo Ofiar Katynia</t>
  </si>
  <si>
    <t>ul.Nowohucka - od Powstańców Wielkopolskich - str.północna</t>
  </si>
  <si>
    <t>ul.Klimeckiego, ul. Kuklińskiego</t>
  </si>
  <si>
    <t>j.w.</t>
  </si>
  <si>
    <t>Armi Krajowej i Jasnogórskiej</t>
  </si>
  <si>
    <t xml:space="preserve">Rondo Ofiar Katynia </t>
  </si>
  <si>
    <t>j.w.str.południowa</t>
  </si>
  <si>
    <t>beton sprężony</t>
  </si>
  <si>
    <t>Materiał konstrukcyjny</t>
  </si>
  <si>
    <t>drewno</t>
  </si>
  <si>
    <t>Kotlarska ( dojazd do wiaduktu)</t>
  </si>
  <si>
    <t>beton niezbrojony</t>
  </si>
  <si>
    <t>beton zbrojony, cegła</t>
  </si>
  <si>
    <t>beton  zbrojony</t>
  </si>
  <si>
    <t>EKRANY AKUSTYCZNE</t>
  </si>
  <si>
    <t>Materiał wypełnienia</t>
  </si>
  <si>
    <t>Długość obiektu                ( m )</t>
  </si>
  <si>
    <t>Opolska</t>
  </si>
  <si>
    <t>zielona ściana, płyty poliwęglanowe, elementy drewniane</t>
  </si>
  <si>
    <t>zielona ściana, szkło akrylowe, trocinobeton, klinkier</t>
  </si>
  <si>
    <t>Lublańska na odc. od Al. 29 - Listopada do ul. Czereśniowej</t>
  </si>
  <si>
    <t>zielona ściana, trocinozrębkobeton, szkło akrylowe</t>
  </si>
  <si>
    <t>szkło akrylowe, trocinobeton,zielona ściana</t>
  </si>
  <si>
    <t>szkło akrylowe</t>
  </si>
  <si>
    <t>Zakopiańska (przy skrzyżowaniu z ul. Tischnera), (od węzła A-4 do skrzyżowania z ul.Taklińskiego)</t>
  </si>
  <si>
    <t>klinkier, szkło akrylowe, trocinobeton</t>
  </si>
  <si>
    <t>Radzikowskiego - Pasternik</t>
  </si>
  <si>
    <t>szkło akrylowe, panele aluminiowe, trocinobeton, elementy drewniane</t>
  </si>
  <si>
    <t>szkło akrylowe, panele aluminiowe</t>
  </si>
  <si>
    <t>trocinobeton, panele stalowe, szkło akrylowe</t>
  </si>
  <si>
    <t>panele stalowe</t>
  </si>
  <si>
    <t>Księcia Józefa</t>
  </si>
  <si>
    <t>zielona ściana, szkło akrylowe</t>
  </si>
  <si>
    <t>Halszki ( pętla tramwajowa )</t>
  </si>
  <si>
    <t>Nowosądecka</t>
  </si>
  <si>
    <t>zielona ściana</t>
  </si>
  <si>
    <t>Kotlarska</t>
  </si>
  <si>
    <t>szkło akrylowe, panele stalowe, zielona ściana</t>
  </si>
  <si>
    <t>szkło akrylowe, zielona ściana, klinkier</t>
  </si>
  <si>
    <t>Herberta</t>
  </si>
  <si>
    <t>trocinobeton, szkło akrylowe</t>
  </si>
  <si>
    <t>Klimeckiego</t>
  </si>
  <si>
    <t>Stella-Sawickiego</t>
  </si>
  <si>
    <t>zielona ściana, panele stalowe, trocinobeton</t>
  </si>
  <si>
    <t>Klasztorna</t>
  </si>
  <si>
    <t>elementy drewniane, trocinobeton, szkło akrylowe</t>
  </si>
  <si>
    <t>Wita Stwosza</t>
  </si>
  <si>
    <t>Królowej Jadwigi</t>
  </si>
  <si>
    <t xml:space="preserve">paraglas </t>
  </si>
  <si>
    <t>Księdza Jancarza (od skrzyżowania z ul. Ks. Kurzei do skrzyżowania z ul. T. Parnickiego) 05.2007</t>
  </si>
  <si>
    <t>trocinozrębkobeton, szkło akrylowe</t>
  </si>
  <si>
    <t>Powstańców Śląskich</t>
  </si>
  <si>
    <t>szkło akrylowe, zielona ściana</t>
  </si>
  <si>
    <t>Bora Komorowskiego (estakada)</t>
  </si>
  <si>
    <t>Wita Stwosza od str. Klasztoru Karmelitów</t>
  </si>
  <si>
    <t>Bonarka City Center - ul. Puszkarska - Kamieńskiego</t>
  </si>
  <si>
    <t>szkło akrylowe, trocinobeton</t>
  </si>
  <si>
    <t>Lipska - pętla Mały Płaszów</t>
  </si>
  <si>
    <t xml:space="preserve">Christo Botewa, Kuklińskiego </t>
  </si>
  <si>
    <t>Rondo Ofiar Katynia - Radzikowskiego, Armii Krajowej, estakada 2012</t>
  </si>
  <si>
    <t>KŁADKI</t>
  </si>
  <si>
    <t>mur nr 1</t>
  </si>
  <si>
    <t>żelbet,monolitycznytypu L</t>
  </si>
  <si>
    <t>mur nr 2</t>
  </si>
  <si>
    <t>mur nr 3</t>
  </si>
  <si>
    <t>mur nr 4</t>
  </si>
  <si>
    <t>mur nr 5</t>
  </si>
  <si>
    <t>mur nr 6</t>
  </si>
  <si>
    <t>mur nr 7</t>
  </si>
  <si>
    <t>Ściana żelbet.,posadowienie na palach f fi 700 mm</t>
  </si>
  <si>
    <t xml:space="preserve">Ściana żelbet.,posadowienie na palach f fi 700 mm </t>
  </si>
  <si>
    <t>mur nr 8-w dwóch rzędach</t>
  </si>
  <si>
    <t>żelbetowy monolityczny</t>
  </si>
  <si>
    <t>Grota Roweckiego-Bobrzyńskiego</t>
  </si>
  <si>
    <t>potok Pychowicki</t>
  </si>
  <si>
    <t>Drukarska</t>
  </si>
  <si>
    <t>Armii Krajowej-strona lewa</t>
  </si>
  <si>
    <t>Jasnogórska</t>
  </si>
  <si>
    <t>przepust</t>
  </si>
  <si>
    <t xml:space="preserve">Rondo Mogilskie P4 dojście do ronda od ul. Lubicz (strona północna) </t>
  </si>
  <si>
    <t>stalowy</t>
  </si>
  <si>
    <t>MURY BULWARÓW WYSOKICH</t>
  </si>
  <si>
    <t>74+460-75+200</t>
  </si>
  <si>
    <t>bulwar wysoki-typ A</t>
  </si>
  <si>
    <t>75+430-75+450</t>
  </si>
  <si>
    <t>bulwar wysoki-typ B</t>
  </si>
  <si>
    <t>bulwar wysoki-typ C</t>
  </si>
  <si>
    <t>75+470-76+430</t>
  </si>
  <si>
    <t>77+470-79+230</t>
  </si>
  <si>
    <t>79+000-79+680</t>
  </si>
  <si>
    <t>TYP BUDOWLI</t>
  </si>
  <si>
    <t>Długość (około)</t>
  </si>
  <si>
    <t>76+340-76+960</t>
  </si>
  <si>
    <t>78+065-79+200</t>
  </si>
  <si>
    <t>ul. Jasnogórska</t>
  </si>
  <si>
    <t>szkło akrylowe,zielona ściana</t>
  </si>
  <si>
    <t>Jasnogórska przy "Auchan"</t>
  </si>
  <si>
    <t>Wielicka-przy pzystanku tramwajowym</t>
  </si>
  <si>
    <t>Olszanicka</t>
  </si>
  <si>
    <t>Zakopiańska -Orzechowa</t>
  </si>
  <si>
    <t>Lipska -Wielicka- rampa zjazdowa</t>
  </si>
  <si>
    <t>tory PKP</t>
  </si>
  <si>
    <t>żelbet</t>
  </si>
  <si>
    <t>Lipska -Wielicka- estakada w wężle ulic</t>
  </si>
  <si>
    <t>Mury dojazdowe do estakady Lipska-Wielicka</t>
  </si>
  <si>
    <t>Mur przy rampie pieszo-rowerowej do estakady Lipska-Wielicka</t>
  </si>
  <si>
    <t>Mur przy ul. Wielickiej( przy stacji TRAFO) przy estakadzie Lipska-Wielicka</t>
  </si>
  <si>
    <t>pot. Sudół, Opolska</t>
  </si>
  <si>
    <t>Armii Krajowej-strona prawa</t>
  </si>
  <si>
    <t>ul. Mogilska</t>
  </si>
  <si>
    <t>al.. Jana Pawła II</t>
  </si>
  <si>
    <t>Zielona ściana , szkło akrykowe</t>
  </si>
  <si>
    <t>ul. Janusza Meissnera</t>
  </si>
  <si>
    <t>zieloa ściana , szkło akrylowe</t>
  </si>
  <si>
    <t>ul. Bora Komorowskiego</t>
  </si>
  <si>
    <t>dojście do Muzeum Lotictwa</t>
  </si>
  <si>
    <t>Mur przy łącznicy do estakady wzdłuż ul. Bora Komorowskiego</t>
  </si>
  <si>
    <t>Przegląd wykonać do…</t>
  </si>
  <si>
    <t>Ujastek Mogilski</t>
  </si>
  <si>
    <t>Trakt Papieski</t>
  </si>
  <si>
    <t>pot. bez nazwy</t>
  </si>
  <si>
    <t>Przegląd należy wykonać do….</t>
  </si>
  <si>
    <t>Trakt Papieski- połączenie węzła Rybitwy  ze strefą Wieliczka-Niepołomice</t>
  </si>
  <si>
    <t>ul. Bora Komorowskiego - przy najeździe i zjeździe z estakady przy Serenadzie</t>
  </si>
  <si>
    <t>zielona ściana , szkło akrylowe</t>
  </si>
  <si>
    <t>Dobrego Pasterza/Bohomolca</t>
  </si>
  <si>
    <t>Ogrodzenia akustyczne -rozbudowa ul. Krzyżańskiego</t>
  </si>
  <si>
    <t>panele aluminiowe</t>
  </si>
  <si>
    <t>ul. Kamieńskiego</t>
  </si>
  <si>
    <t>linia kolejowa, al.. Powstańców Śląskich</t>
  </si>
  <si>
    <t>Mur przy kładce pieszo-rowerowej przy ul. Kamieńskiego</t>
  </si>
  <si>
    <t>z gruntu zbrojonego z oblicoaniem z bloczków betonowych</t>
  </si>
  <si>
    <t>z grunu zbrojonego z oblicowaniem z bloczków betonowych</t>
  </si>
  <si>
    <t>Długość obiektu w (mb)</t>
  </si>
  <si>
    <t>Harmonogram obiektów inżynierskich na drogach krajowych,wojewódzkich i powiatowych na rok 2022 r.</t>
  </si>
  <si>
    <r>
      <t xml:space="preserve">  </t>
    </r>
    <r>
      <rPr>
        <b/>
        <sz val="12"/>
        <rFont val="Lato"/>
        <family val="2"/>
      </rPr>
      <t xml:space="preserve">    ESTAKADY</t>
    </r>
  </si>
  <si>
    <r>
      <t>Powie-rzchnia obiektu            ( m</t>
    </r>
    <r>
      <rPr>
        <b/>
        <vertAlign val="superscript"/>
        <sz val="10"/>
        <rFont val="Lato"/>
        <family val="2"/>
      </rPr>
      <t>2</t>
    </r>
    <r>
      <rPr>
        <b/>
        <sz val="10"/>
        <rFont val="Lato"/>
        <family val="2"/>
      </rPr>
      <t xml:space="preserve"> )</t>
    </r>
  </si>
  <si>
    <t>TUNELE</t>
  </si>
  <si>
    <t>BRZEG PRAWY -odcinek(km)
-km 75+500-79+200</t>
  </si>
  <si>
    <t xml:space="preserve">BRZEG LEWY-odcinek(km)
-km 74+400-79+680 </t>
  </si>
  <si>
    <t>42-90,80(A)  52,60 (B)</t>
  </si>
  <si>
    <t>ul. Prądnicka (obiekt tramwajowy)</t>
  </si>
  <si>
    <t>Powstańców Śl., Wlkp. ( dojazdy do wiaduktów )</t>
  </si>
  <si>
    <t>Kłuszyńska</t>
  </si>
  <si>
    <t>Myślenicka (od skrzyżowania z ul. Szybisko do skrzyżowania z ul. Sawiczewskich)</t>
  </si>
  <si>
    <t>Wielicka (przy sklepie Lidl)</t>
  </si>
  <si>
    <t>nad ciepłociągiem</t>
  </si>
  <si>
    <t>ul. Surzyckiego (przy skrzyżowaniu z ul. Golikówka)</t>
  </si>
  <si>
    <t>al. Jana Pawła II/pętla Wieczysta</t>
  </si>
  <si>
    <t>Lipska -Wielicka wraz z dojściami (szyby wind oraz klatki schodowe)</t>
  </si>
  <si>
    <t>Olszanicka w rejonie ul. Powstania Styczniowego</t>
  </si>
  <si>
    <t>uzupełnienie danych obiektu</t>
  </si>
  <si>
    <t>Lublańska naprzeciw stacji benzynowej Circle K</t>
  </si>
  <si>
    <t>RAZEM: 274 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</si>
</sst>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#,##0.000"/>
    <numFmt numFmtId="171" formatCode="[$-415]dddd\,\ d\ mmmm\ yyyy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00000\ _z_ł_-;\-* #,##0.000000\ _z_ł_-;_-* &quot;-&quot;??\ _z_ł_-;_-@_-"/>
    <numFmt numFmtId="175" formatCode="0.000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0"/>
    </font>
    <font>
      <b/>
      <sz val="10"/>
      <name val="Lato"/>
      <family val="2"/>
    </font>
    <font>
      <b/>
      <sz val="14"/>
      <name val="Lato"/>
      <family val="2"/>
    </font>
    <font>
      <b/>
      <sz val="12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b/>
      <vertAlign val="superscript"/>
      <sz val="10"/>
      <name val="Lato"/>
      <family val="2"/>
    </font>
    <font>
      <b/>
      <sz val="10"/>
      <color indexed="57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2" fontId="7" fillId="0" borderId="17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166" fontId="4" fillId="35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67" fontId="7" fillId="0" borderId="19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7" fillId="11" borderId="14" xfId="0" applyFont="1" applyFill="1" applyBorder="1" applyAlignment="1">
      <alignment/>
    </xf>
    <xf numFmtId="14" fontId="7" fillId="0" borderId="14" xfId="0" applyNumberFormat="1" applyFont="1" applyBorder="1" applyAlignment="1">
      <alignment wrapText="1"/>
    </xf>
    <xf numFmtId="14" fontId="7" fillId="0" borderId="14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14" fontId="7" fillId="36" borderId="14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4" xfId="42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14" fontId="7" fillId="0" borderId="15" xfId="0" applyNumberFormat="1" applyFont="1" applyBorder="1" applyAlignment="1">
      <alignment vertical="center" wrapText="1"/>
    </xf>
    <xf numFmtId="14" fontId="7" fillId="0" borderId="22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14" fontId="7" fillId="0" borderId="22" xfId="0" applyNumberFormat="1" applyFont="1" applyFill="1" applyBorder="1" applyAlignment="1">
      <alignment wrapText="1"/>
    </xf>
    <xf numFmtId="2" fontId="7" fillId="0" borderId="14" xfId="42" applyNumberFormat="1" applyFont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/>
    </xf>
    <xf numFmtId="14" fontId="7" fillId="0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/>
    </xf>
    <xf numFmtId="0" fontId="6" fillId="35" borderId="27" xfId="0" applyFont="1" applyFill="1" applyBorder="1" applyAlignment="1">
      <alignment horizontal="left"/>
    </xf>
    <xf numFmtId="0" fontId="6" fillId="35" borderId="28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14" fontId="7" fillId="34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14" fontId="7" fillId="0" borderId="15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9"/>
  <sheetViews>
    <sheetView tabSelected="1" zoomScaleSheetLayoutView="100" zoomScalePageLayoutView="0" workbookViewId="0" topLeftCell="A307">
      <selection activeCell="C325" sqref="C325"/>
    </sheetView>
  </sheetViews>
  <sheetFormatPr defaultColWidth="9.00390625" defaultRowHeight="12.75"/>
  <cols>
    <col min="1" max="1" width="3.875" style="0" bestFit="1" customWidth="1"/>
    <col min="2" max="2" width="28.875" style="0" customWidth="1"/>
    <col min="3" max="3" width="16.75390625" style="0" customWidth="1"/>
    <col min="4" max="4" width="15.875" style="0" bestFit="1" customWidth="1"/>
    <col min="5" max="5" width="9.375" style="0" bestFit="1" customWidth="1"/>
    <col min="6" max="6" width="11.00390625" style="0" hidden="1" customWidth="1"/>
    <col min="7" max="7" width="11.00390625" style="0" customWidth="1"/>
  </cols>
  <sheetData>
    <row r="1" spans="1:9" ht="18">
      <c r="A1" s="120" t="s">
        <v>367</v>
      </c>
      <c r="B1" s="120"/>
      <c r="C1" s="120"/>
      <c r="D1" s="120"/>
      <c r="E1" s="120"/>
      <c r="F1" s="120"/>
      <c r="G1" s="9"/>
      <c r="H1" s="6"/>
      <c r="I1" s="6"/>
    </row>
    <row r="2" spans="1:7" ht="18">
      <c r="A2" s="120"/>
      <c r="B2" s="120"/>
      <c r="C2" s="120"/>
      <c r="D2" s="120"/>
      <c r="E2" s="120"/>
      <c r="F2" s="120"/>
      <c r="G2" s="9"/>
    </row>
    <row r="3" spans="1:7" ht="15">
      <c r="A3" s="7"/>
      <c r="B3" s="7"/>
      <c r="C3" s="7"/>
      <c r="D3" s="7"/>
      <c r="E3" s="7"/>
      <c r="F3" s="7"/>
      <c r="G3" s="7"/>
    </row>
    <row r="4" spans="1:5" ht="15">
      <c r="A4" s="4"/>
      <c r="B4" s="4"/>
      <c r="C4" s="4"/>
      <c r="D4" s="4"/>
      <c r="E4" s="4"/>
    </row>
    <row r="5" spans="1:5" ht="16.5" thickBot="1">
      <c r="A5" s="2"/>
      <c r="B5" s="1"/>
      <c r="C5" s="1"/>
      <c r="D5" s="1"/>
      <c r="E5" s="1"/>
    </row>
    <row r="6" spans="1:7" ht="38.25">
      <c r="A6" s="10" t="s">
        <v>0</v>
      </c>
      <c r="B6" s="11" t="s">
        <v>1</v>
      </c>
      <c r="C6" s="11" t="s">
        <v>2</v>
      </c>
      <c r="D6" s="11" t="s">
        <v>241</v>
      </c>
      <c r="E6" s="11" t="s">
        <v>366</v>
      </c>
      <c r="F6" s="11" t="s">
        <v>350</v>
      </c>
      <c r="G6" s="12" t="s">
        <v>350</v>
      </c>
    </row>
    <row r="7" spans="1:7" ht="12.7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81">
        <v>6</v>
      </c>
      <c r="G7" s="15">
        <v>6</v>
      </c>
    </row>
    <row r="8" spans="1:7" ht="15">
      <c r="A8" s="121" t="s">
        <v>55</v>
      </c>
      <c r="B8" s="122"/>
      <c r="C8" s="122"/>
      <c r="D8" s="122"/>
      <c r="E8" s="122"/>
      <c r="F8" s="122"/>
      <c r="G8" s="123"/>
    </row>
    <row r="9" spans="1:7" ht="12.75">
      <c r="A9" s="124" t="s">
        <v>63</v>
      </c>
      <c r="B9" s="125"/>
      <c r="C9" s="125"/>
      <c r="D9" s="125"/>
      <c r="E9" s="125"/>
      <c r="F9" s="125"/>
      <c r="G9" s="126"/>
    </row>
    <row r="10" spans="1:7" ht="12.75">
      <c r="A10" s="18">
        <v>1</v>
      </c>
      <c r="B10" s="19" t="s">
        <v>58</v>
      </c>
      <c r="C10" s="19" t="s">
        <v>3</v>
      </c>
      <c r="D10" s="19" t="s">
        <v>175</v>
      </c>
      <c r="E10" s="89">
        <v>16.4</v>
      </c>
      <c r="F10" s="83">
        <v>44360</v>
      </c>
      <c r="G10" s="106">
        <f aca="true" t="shared" si="0" ref="G10:G15">DATE(YEAR(F10)+1,MONTH(F10),DAY(F10))</f>
        <v>44725</v>
      </c>
    </row>
    <row r="11" spans="1:7" ht="12.75">
      <c r="A11" s="18">
        <v>2</v>
      </c>
      <c r="B11" s="19" t="s">
        <v>59</v>
      </c>
      <c r="C11" s="19" t="s">
        <v>3</v>
      </c>
      <c r="D11" s="19" t="s">
        <v>240</v>
      </c>
      <c r="E11" s="89">
        <v>19.5</v>
      </c>
      <c r="F11" s="84">
        <v>44360</v>
      </c>
      <c r="G11" s="106">
        <f t="shared" si="0"/>
        <v>44725</v>
      </c>
    </row>
    <row r="12" spans="1:7" ht="12.75">
      <c r="A12" s="18">
        <v>3</v>
      </c>
      <c r="B12" s="19" t="s">
        <v>8</v>
      </c>
      <c r="C12" s="19" t="s">
        <v>5</v>
      </c>
      <c r="D12" s="19" t="s">
        <v>192</v>
      </c>
      <c r="E12" s="89">
        <v>272.5</v>
      </c>
      <c r="F12" s="84">
        <v>44353</v>
      </c>
      <c r="G12" s="106">
        <f t="shared" si="0"/>
        <v>44718</v>
      </c>
    </row>
    <row r="13" spans="1:7" ht="12.75">
      <c r="A13" s="18">
        <v>4</v>
      </c>
      <c r="B13" s="19" t="s">
        <v>10</v>
      </c>
      <c r="C13" s="19" t="s">
        <v>14</v>
      </c>
      <c r="D13" s="19" t="s">
        <v>175</v>
      </c>
      <c r="E13" s="89">
        <v>20.4</v>
      </c>
      <c r="F13" s="84">
        <v>44316</v>
      </c>
      <c r="G13" s="106">
        <f t="shared" si="0"/>
        <v>44681</v>
      </c>
    </row>
    <row r="14" spans="1:7" ht="12.75">
      <c r="A14" s="18">
        <v>5</v>
      </c>
      <c r="B14" s="19" t="s">
        <v>12</v>
      </c>
      <c r="C14" s="19" t="s">
        <v>11</v>
      </c>
      <c r="D14" s="19" t="s">
        <v>175</v>
      </c>
      <c r="E14" s="89">
        <v>18</v>
      </c>
      <c r="F14" s="84">
        <v>44316</v>
      </c>
      <c r="G14" s="106">
        <f t="shared" si="0"/>
        <v>44681</v>
      </c>
    </row>
    <row r="15" spans="1:7" ht="12.75">
      <c r="A15" s="18">
        <v>6</v>
      </c>
      <c r="B15" s="19" t="s">
        <v>13</v>
      </c>
      <c r="C15" s="19" t="s">
        <v>11</v>
      </c>
      <c r="D15" s="19" t="s">
        <v>175</v>
      </c>
      <c r="E15" s="89">
        <v>18</v>
      </c>
      <c r="F15" s="84">
        <v>44316</v>
      </c>
      <c r="G15" s="106">
        <f t="shared" si="0"/>
        <v>44681</v>
      </c>
    </row>
    <row r="16" spans="1:7" ht="12.75">
      <c r="A16" s="127" t="s">
        <v>78</v>
      </c>
      <c r="B16" s="128"/>
      <c r="C16" s="128"/>
      <c r="D16" s="128"/>
      <c r="E16" s="128"/>
      <c r="F16" s="128"/>
      <c r="G16" s="129"/>
    </row>
    <row r="17" spans="1:7" ht="12.75">
      <c r="A17" s="18">
        <v>7</v>
      </c>
      <c r="B17" s="19" t="s">
        <v>16</v>
      </c>
      <c r="C17" s="19" t="s">
        <v>17</v>
      </c>
      <c r="D17" s="19" t="s">
        <v>175</v>
      </c>
      <c r="E17" s="89">
        <v>20</v>
      </c>
      <c r="F17" s="84">
        <v>44383</v>
      </c>
      <c r="G17" s="106">
        <f>DATE(YEAR(F17)+1,MONTH(F17),DAY(F17))</f>
        <v>44748</v>
      </c>
    </row>
    <row r="18" spans="1:7" ht="12.75">
      <c r="A18" s="18">
        <v>8</v>
      </c>
      <c r="B18" s="19" t="s">
        <v>18</v>
      </c>
      <c r="C18" s="19" t="s">
        <v>19</v>
      </c>
      <c r="D18" s="19" t="s">
        <v>175</v>
      </c>
      <c r="E18" s="89">
        <v>8.1</v>
      </c>
      <c r="F18" s="84">
        <v>44330</v>
      </c>
      <c r="G18" s="106">
        <f>DATE(YEAR(F18)+1,MONTH(F18),DAY(F18))</f>
        <v>44695</v>
      </c>
    </row>
    <row r="19" spans="1:7" ht="12.75">
      <c r="A19" s="18">
        <v>9</v>
      </c>
      <c r="B19" s="19" t="s">
        <v>20</v>
      </c>
      <c r="C19" s="19" t="s">
        <v>5</v>
      </c>
      <c r="D19" s="19" t="s">
        <v>192</v>
      </c>
      <c r="E19" s="89">
        <v>281.2</v>
      </c>
      <c r="F19" s="84">
        <v>44359</v>
      </c>
      <c r="G19" s="106">
        <f>DATE(YEAR(F19)+1,MONTH(F19),DAY(F19))</f>
        <v>44724</v>
      </c>
    </row>
    <row r="20" spans="1:7" ht="12.75">
      <c r="A20" s="18">
        <v>10</v>
      </c>
      <c r="B20" s="19" t="s">
        <v>56</v>
      </c>
      <c r="C20" s="19" t="s">
        <v>11</v>
      </c>
      <c r="D20" s="19" t="s">
        <v>175</v>
      </c>
      <c r="E20" s="89">
        <v>18.6</v>
      </c>
      <c r="F20" s="84">
        <v>44348</v>
      </c>
      <c r="G20" s="106">
        <f>DATE(YEAR(F20)+1,MONTH(F20),DAY(F20))</f>
        <v>44713</v>
      </c>
    </row>
    <row r="21" spans="1:7" ht="12.75">
      <c r="A21" s="18">
        <v>11</v>
      </c>
      <c r="B21" s="19" t="s">
        <v>57</v>
      </c>
      <c r="C21" s="19" t="s">
        <v>11</v>
      </c>
      <c r="D21" s="19" t="s">
        <v>175</v>
      </c>
      <c r="E21" s="89">
        <v>18.6</v>
      </c>
      <c r="F21" s="84">
        <v>44348</v>
      </c>
      <c r="G21" s="106">
        <f>DATE(YEAR(F21)+1,MONTH(F21),DAY(F21))</f>
        <v>44713</v>
      </c>
    </row>
    <row r="22" spans="1:7" ht="12.75">
      <c r="A22" s="127" t="s">
        <v>64</v>
      </c>
      <c r="B22" s="128"/>
      <c r="C22" s="128"/>
      <c r="D22" s="128"/>
      <c r="E22" s="128"/>
      <c r="F22" s="128"/>
      <c r="G22" s="129"/>
    </row>
    <row r="23" spans="1:7" ht="12.75">
      <c r="A23" s="18">
        <v>12</v>
      </c>
      <c r="B23" s="21" t="s">
        <v>15</v>
      </c>
      <c r="C23" s="21" t="s">
        <v>3</v>
      </c>
      <c r="D23" s="21" t="s">
        <v>175</v>
      </c>
      <c r="E23" s="90">
        <v>16.8</v>
      </c>
      <c r="F23" s="84">
        <v>44356</v>
      </c>
      <c r="G23" s="106">
        <f aca="true" t="shared" si="1" ref="G23:G57">DATE(YEAR(F23)+1,MONTH(F23),DAY(F23))</f>
        <v>44721</v>
      </c>
    </row>
    <row r="24" spans="1:7" ht="12.75">
      <c r="A24" s="18">
        <v>13</v>
      </c>
      <c r="B24" s="21" t="s">
        <v>4</v>
      </c>
      <c r="C24" s="21" t="s">
        <v>5</v>
      </c>
      <c r="D24" s="21" t="s">
        <v>192</v>
      </c>
      <c r="E24" s="90">
        <v>157.5</v>
      </c>
      <c r="F24" s="84">
        <v>44350</v>
      </c>
      <c r="G24" s="106">
        <f t="shared" si="1"/>
        <v>44715</v>
      </c>
    </row>
    <row r="25" spans="1:7" ht="12.75">
      <c r="A25" s="18">
        <v>14</v>
      </c>
      <c r="B25" s="21" t="s">
        <v>4</v>
      </c>
      <c r="C25" s="21" t="s">
        <v>6</v>
      </c>
      <c r="D25" s="21" t="s">
        <v>175</v>
      </c>
      <c r="E25" s="90">
        <v>21.4</v>
      </c>
      <c r="F25" s="84">
        <v>44356</v>
      </c>
      <c r="G25" s="106">
        <f t="shared" si="1"/>
        <v>44721</v>
      </c>
    </row>
    <row r="26" spans="1:7" ht="12.75">
      <c r="A26" s="18">
        <v>15</v>
      </c>
      <c r="B26" s="21" t="s">
        <v>7</v>
      </c>
      <c r="C26" s="21" t="s">
        <v>53</v>
      </c>
      <c r="D26" s="21" t="s">
        <v>175</v>
      </c>
      <c r="E26" s="90">
        <v>6.5</v>
      </c>
      <c r="F26" s="84">
        <v>44349</v>
      </c>
      <c r="G26" s="106">
        <f t="shared" si="1"/>
        <v>44714</v>
      </c>
    </row>
    <row r="27" spans="1:7" ht="12.75">
      <c r="A27" s="18">
        <v>16</v>
      </c>
      <c r="B27" s="19" t="s">
        <v>21</v>
      </c>
      <c r="C27" s="19" t="s">
        <v>3</v>
      </c>
      <c r="D27" s="19" t="s">
        <v>175</v>
      </c>
      <c r="E27" s="89">
        <v>19</v>
      </c>
      <c r="F27" s="84">
        <v>44363</v>
      </c>
      <c r="G27" s="106">
        <f t="shared" si="1"/>
        <v>44728</v>
      </c>
    </row>
    <row r="28" spans="1:7" ht="12.75">
      <c r="A28" s="18">
        <v>17</v>
      </c>
      <c r="B28" s="19" t="s">
        <v>22</v>
      </c>
      <c r="C28" s="19" t="s">
        <v>5</v>
      </c>
      <c r="D28" s="19" t="s">
        <v>192</v>
      </c>
      <c r="E28" s="89">
        <v>148.5</v>
      </c>
      <c r="F28" s="84">
        <v>44324</v>
      </c>
      <c r="G28" s="106">
        <f t="shared" si="1"/>
        <v>44689</v>
      </c>
    </row>
    <row r="29" spans="1:7" ht="12.75">
      <c r="A29" s="18">
        <v>18</v>
      </c>
      <c r="B29" s="19" t="s">
        <v>23</v>
      </c>
      <c r="C29" s="19" t="s">
        <v>5</v>
      </c>
      <c r="D29" s="19" t="s">
        <v>240</v>
      </c>
      <c r="E29" s="89">
        <v>230</v>
      </c>
      <c r="F29" s="84">
        <v>44360</v>
      </c>
      <c r="G29" s="106">
        <f t="shared" si="1"/>
        <v>44725</v>
      </c>
    </row>
    <row r="30" spans="1:7" ht="12.75">
      <c r="A30" s="18">
        <v>19</v>
      </c>
      <c r="B30" s="19" t="s">
        <v>24</v>
      </c>
      <c r="C30" s="19" t="s">
        <v>3</v>
      </c>
      <c r="D30" s="19" t="s">
        <v>175</v>
      </c>
      <c r="E30" s="89">
        <v>23.5</v>
      </c>
      <c r="F30" s="84">
        <v>44316</v>
      </c>
      <c r="G30" s="106">
        <f t="shared" si="1"/>
        <v>44681</v>
      </c>
    </row>
    <row r="31" spans="1:7" ht="12.75">
      <c r="A31" s="18">
        <v>20</v>
      </c>
      <c r="B31" s="19" t="s">
        <v>25</v>
      </c>
      <c r="C31" s="19" t="s">
        <v>3</v>
      </c>
      <c r="D31" s="19" t="s">
        <v>175</v>
      </c>
      <c r="E31" s="89">
        <v>23.5</v>
      </c>
      <c r="F31" s="84">
        <v>44316</v>
      </c>
      <c r="G31" s="106">
        <f t="shared" si="1"/>
        <v>44681</v>
      </c>
    </row>
    <row r="32" spans="1:7" ht="12.75">
      <c r="A32" s="18">
        <v>21</v>
      </c>
      <c r="B32" s="19" t="s">
        <v>26</v>
      </c>
      <c r="C32" s="19" t="s">
        <v>3</v>
      </c>
      <c r="D32" s="19" t="s">
        <v>240</v>
      </c>
      <c r="E32" s="89">
        <v>32.65</v>
      </c>
      <c r="F32" s="84">
        <v>44324</v>
      </c>
      <c r="G32" s="106">
        <f t="shared" si="1"/>
        <v>44689</v>
      </c>
    </row>
    <row r="33" spans="1:7" ht="12.75">
      <c r="A33" s="18">
        <v>22</v>
      </c>
      <c r="B33" s="19" t="s">
        <v>27</v>
      </c>
      <c r="C33" s="19" t="s">
        <v>3</v>
      </c>
      <c r="D33" s="19" t="s">
        <v>240</v>
      </c>
      <c r="E33" s="89">
        <v>32.65</v>
      </c>
      <c r="F33" s="84">
        <v>44324</v>
      </c>
      <c r="G33" s="106">
        <f t="shared" si="1"/>
        <v>44689</v>
      </c>
    </row>
    <row r="34" spans="1:7" ht="12.75">
      <c r="A34" s="18">
        <v>23</v>
      </c>
      <c r="B34" s="19" t="s">
        <v>28</v>
      </c>
      <c r="C34" s="19" t="s">
        <v>3</v>
      </c>
      <c r="D34" s="19" t="s">
        <v>240</v>
      </c>
      <c r="E34" s="89">
        <v>32.65</v>
      </c>
      <c r="F34" s="84">
        <v>44324</v>
      </c>
      <c r="G34" s="106">
        <f t="shared" si="1"/>
        <v>44689</v>
      </c>
    </row>
    <row r="35" spans="1:7" ht="12.75">
      <c r="A35" s="18">
        <v>24</v>
      </c>
      <c r="B35" s="19" t="s">
        <v>29</v>
      </c>
      <c r="C35" s="19" t="s">
        <v>19</v>
      </c>
      <c r="D35" s="19" t="s">
        <v>240</v>
      </c>
      <c r="E35" s="89">
        <v>19.46</v>
      </c>
      <c r="F35" s="84">
        <v>44342</v>
      </c>
      <c r="G35" s="106">
        <f t="shared" si="1"/>
        <v>44707</v>
      </c>
    </row>
    <row r="36" spans="1:7" ht="12.75">
      <c r="A36" s="18">
        <v>25</v>
      </c>
      <c r="B36" s="22" t="s">
        <v>30</v>
      </c>
      <c r="C36" s="22" t="s">
        <v>5</v>
      </c>
      <c r="D36" s="22" t="s">
        <v>192</v>
      </c>
      <c r="E36" s="91">
        <v>168</v>
      </c>
      <c r="F36" s="84">
        <v>44333</v>
      </c>
      <c r="G36" s="106">
        <f t="shared" si="1"/>
        <v>44698</v>
      </c>
    </row>
    <row r="37" spans="1:7" ht="12.75">
      <c r="A37" s="18">
        <v>26</v>
      </c>
      <c r="B37" s="19" t="s">
        <v>31</v>
      </c>
      <c r="C37" s="19" t="s">
        <v>17</v>
      </c>
      <c r="D37" s="19" t="s">
        <v>192</v>
      </c>
      <c r="E37" s="89">
        <v>25.3</v>
      </c>
      <c r="F37" s="84">
        <v>44363</v>
      </c>
      <c r="G37" s="106">
        <f t="shared" si="1"/>
        <v>44728</v>
      </c>
    </row>
    <row r="38" spans="1:7" ht="12.75">
      <c r="A38" s="18">
        <v>27</v>
      </c>
      <c r="B38" s="19" t="s">
        <v>32</v>
      </c>
      <c r="C38" s="19" t="s">
        <v>17</v>
      </c>
      <c r="D38" s="19" t="s">
        <v>192</v>
      </c>
      <c r="E38" s="89">
        <v>24.9</v>
      </c>
      <c r="F38" s="84">
        <v>44360</v>
      </c>
      <c r="G38" s="106">
        <f t="shared" si="1"/>
        <v>44725</v>
      </c>
    </row>
    <row r="39" spans="1:7" ht="12.75">
      <c r="A39" s="18">
        <v>28</v>
      </c>
      <c r="B39" s="19" t="s">
        <v>62</v>
      </c>
      <c r="C39" s="19" t="s">
        <v>33</v>
      </c>
      <c r="D39" s="19" t="s">
        <v>192</v>
      </c>
      <c r="E39" s="89">
        <v>9.3</v>
      </c>
      <c r="F39" s="84">
        <v>44360</v>
      </c>
      <c r="G39" s="106">
        <f t="shared" si="1"/>
        <v>44725</v>
      </c>
    </row>
    <row r="40" spans="1:7" ht="12.75">
      <c r="A40" s="18">
        <v>29</v>
      </c>
      <c r="B40" s="22" t="s">
        <v>34</v>
      </c>
      <c r="C40" s="22" t="s">
        <v>5</v>
      </c>
      <c r="D40" s="22" t="s">
        <v>240</v>
      </c>
      <c r="E40" s="91">
        <v>157.92</v>
      </c>
      <c r="F40" s="84">
        <v>44352</v>
      </c>
      <c r="G40" s="106">
        <f t="shared" si="1"/>
        <v>44717</v>
      </c>
    </row>
    <row r="41" spans="1:7" ht="12.75">
      <c r="A41" s="18">
        <v>30</v>
      </c>
      <c r="B41" s="19" t="s">
        <v>35</v>
      </c>
      <c r="C41" s="19" t="s">
        <v>36</v>
      </c>
      <c r="D41" s="19" t="s">
        <v>175</v>
      </c>
      <c r="E41" s="89">
        <v>10.97</v>
      </c>
      <c r="F41" s="84">
        <v>44332</v>
      </c>
      <c r="G41" s="106">
        <f t="shared" si="1"/>
        <v>44697</v>
      </c>
    </row>
    <row r="42" spans="1:7" ht="12.75">
      <c r="A42" s="18">
        <v>31</v>
      </c>
      <c r="B42" s="19" t="s">
        <v>37</v>
      </c>
      <c r="C42" s="19" t="s">
        <v>6</v>
      </c>
      <c r="D42" s="19" t="s">
        <v>192</v>
      </c>
      <c r="E42" s="89">
        <v>11.5</v>
      </c>
      <c r="F42" s="84">
        <v>44324</v>
      </c>
      <c r="G42" s="106">
        <f t="shared" si="1"/>
        <v>44689</v>
      </c>
    </row>
    <row r="43" spans="1:7" ht="12.75">
      <c r="A43" s="18">
        <v>32</v>
      </c>
      <c r="B43" s="22" t="s">
        <v>38</v>
      </c>
      <c r="C43" s="22" t="s">
        <v>39</v>
      </c>
      <c r="D43" s="22" t="s">
        <v>240</v>
      </c>
      <c r="E43" s="91">
        <v>16.05</v>
      </c>
      <c r="F43" s="84">
        <v>44325</v>
      </c>
      <c r="G43" s="106">
        <f t="shared" si="1"/>
        <v>44690</v>
      </c>
    </row>
    <row r="44" spans="1:7" ht="12.75">
      <c r="A44" s="18">
        <v>33</v>
      </c>
      <c r="B44" s="22" t="s">
        <v>40</v>
      </c>
      <c r="C44" s="22" t="s">
        <v>6</v>
      </c>
      <c r="D44" s="22" t="s">
        <v>240</v>
      </c>
      <c r="E44" s="91">
        <v>16.5</v>
      </c>
      <c r="F44" s="84">
        <v>44325</v>
      </c>
      <c r="G44" s="106">
        <f t="shared" si="1"/>
        <v>44690</v>
      </c>
    </row>
    <row r="45" spans="1:7" ht="12.75">
      <c r="A45" s="18">
        <v>34</v>
      </c>
      <c r="B45" s="22" t="s">
        <v>41</v>
      </c>
      <c r="C45" s="22" t="s">
        <v>6</v>
      </c>
      <c r="D45" s="22" t="s">
        <v>175</v>
      </c>
      <c r="E45" s="91">
        <v>15.4</v>
      </c>
      <c r="F45" s="84">
        <v>44325</v>
      </c>
      <c r="G45" s="106">
        <f t="shared" si="1"/>
        <v>44690</v>
      </c>
    </row>
    <row r="46" spans="1:7" ht="12.75">
      <c r="A46" s="18">
        <v>35</v>
      </c>
      <c r="B46" s="22" t="s">
        <v>42</v>
      </c>
      <c r="C46" s="22" t="s">
        <v>5</v>
      </c>
      <c r="D46" s="22" t="s">
        <v>240</v>
      </c>
      <c r="E46" s="91">
        <v>154</v>
      </c>
      <c r="F46" s="84">
        <v>44332</v>
      </c>
      <c r="G46" s="106">
        <f t="shared" si="1"/>
        <v>44697</v>
      </c>
    </row>
    <row r="47" spans="1:7" ht="12.75">
      <c r="A47" s="18">
        <v>36</v>
      </c>
      <c r="B47" s="22" t="s">
        <v>43</v>
      </c>
      <c r="C47" s="22" t="s">
        <v>5</v>
      </c>
      <c r="D47" s="22" t="s">
        <v>192</v>
      </c>
      <c r="E47" s="91">
        <v>147.5</v>
      </c>
      <c r="F47" s="84">
        <v>44332</v>
      </c>
      <c r="G47" s="106">
        <f t="shared" si="1"/>
        <v>44697</v>
      </c>
    </row>
    <row r="48" spans="1:7" ht="12.75">
      <c r="A48" s="18">
        <v>37</v>
      </c>
      <c r="B48" s="22" t="s">
        <v>44</v>
      </c>
      <c r="C48" s="22" t="s">
        <v>11</v>
      </c>
      <c r="D48" s="22" t="s">
        <v>175</v>
      </c>
      <c r="E48" s="91">
        <v>15.9</v>
      </c>
      <c r="F48" s="84">
        <v>44322</v>
      </c>
      <c r="G48" s="106">
        <f t="shared" si="1"/>
        <v>44687</v>
      </c>
    </row>
    <row r="49" spans="1:7" ht="25.5">
      <c r="A49" s="18">
        <v>38</v>
      </c>
      <c r="B49" s="23" t="s">
        <v>47</v>
      </c>
      <c r="C49" s="22" t="s">
        <v>11</v>
      </c>
      <c r="D49" s="22" t="s">
        <v>175</v>
      </c>
      <c r="E49" s="91">
        <v>17.4</v>
      </c>
      <c r="F49" s="84">
        <v>44355</v>
      </c>
      <c r="G49" s="106">
        <f t="shared" si="1"/>
        <v>44720</v>
      </c>
    </row>
    <row r="50" spans="1:7" ht="25.5">
      <c r="A50" s="18">
        <v>39</v>
      </c>
      <c r="B50" s="23" t="s">
        <v>48</v>
      </c>
      <c r="C50" s="22" t="s">
        <v>11</v>
      </c>
      <c r="D50" s="22" t="s">
        <v>175</v>
      </c>
      <c r="E50" s="91">
        <v>17.4</v>
      </c>
      <c r="F50" s="84">
        <v>44355</v>
      </c>
      <c r="G50" s="106">
        <f t="shared" si="1"/>
        <v>44720</v>
      </c>
    </row>
    <row r="51" spans="1:7" ht="12.75">
      <c r="A51" s="18">
        <v>40</v>
      </c>
      <c r="B51" s="23" t="s">
        <v>51</v>
      </c>
      <c r="C51" s="22" t="s">
        <v>11</v>
      </c>
      <c r="D51" s="22" t="s">
        <v>175</v>
      </c>
      <c r="E51" s="91">
        <v>17.4</v>
      </c>
      <c r="F51" s="84">
        <v>44355</v>
      </c>
      <c r="G51" s="106">
        <f t="shared" si="1"/>
        <v>44720</v>
      </c>
    </row>
    <row r="52" spans="1:7" ht="25.5">
      <c r="A52" s="18">
        <v>41</v>
      </c>
      <c r="B52" s="23" t="s">
        <v>49</v>
      </c>
      <c r="C52" s="22" t="s">
        <v>11</v>
      </c>
      <c r="D52" s="22" t="s">
        <v>175</v>
      </c>
      <c r="E52" s="91">
        <v>17.4</v>
      </c>
      <c r="F52" s="84">
        <v>44355</v>
      </c>
      <c r="G52" s="106">
        <f t="shared" si="1"/>
        <v>44720</v>
      </c>
    </row>
    <row r="53" spans="1:7" ht="25.5">
      <c r="A53" s="18">
        <v>42</v>
      </c>
      <c r="B53" s="23" t="s">
        <v>50</v>
      </c>
      <c r="C53" s="22" t="s">
        <v>11</v>
      </c>
      <c r="D53" s="22" t="s">
        <v>175</v>
      </c>
      <c r="E53" s="91">
        <v>17.4</v>
      </c>
      <c r="F53" s="84">
        <v>44355</v>
      </c>
      <c r="G53" s="106">
        <f t="shared" si="1"/>
        <v>44720</v>
      </c>
    </row>
    <row r="54" spans="1:7" ht="12.75">
      <c r="A54" s="18">
        <v>43</v>
      </c>
      <c r="B54" s="23" t="s">
        <v>45</v>
      </c>
      <c r="C54" s="22" t="s">
        <v>5</v>
      </c>
      <c r="D54" s="22" t="s">
        <v>192</v>
      </c>
      <c r="E54" s="91">
        <v>335.37</v>
      </c>
      <c r="F54" s="84">
        <v>44335</v>
      </c>
      <c r="G54" s="106">
        <f t="shared" si="1"/>
        <v>44700</v>
      </c>
    </row>
    <row r="55" spans="1:7" ht="12.75">
      <c r="A55" s="18">
        <v>44</v>
      </c>
      <c r="B55" s="23" t="s">
        <v>46</v>
      </c>
      <c r="C55" s="22" t="s">
        <v>11</v>
      </c>
      <c r="D55" s="22" t="s">
        <v>240</v>
      </c>
      <c r="E55" s="91">
        <v>37.58</v>
      </c>
      <c r="F55" s="84">
        <v>44328</v>
      </c>
      <c r="G55" s="106">
        <f t="shared" si="1"/>
        <v>44693</v>
      </c>
    </row>
    <row r="56" spans="1:7" ht="12.75">
      <c r="A56" s="18">
        <v>45</v>
      </c>
      <c r="B56" s="23" t="s">
        <v>61</v>
      </c>
      <c r="C56" s="22" t="s">
        <v>19</v>
      </c>
      <c r="D56" s="22" t="s">
        <v>192</v>
      </c>
      <c r="E56" s="91">
        <v>7.2</v>
      </c>
      <c r="F56" s="84">
        <v>44342</v>
      </c>
      <c r="G56" s="106">
        <f t="shared" si="1"/>
        <v>44707</v>
      </c>
    </row>
    <row r="57" spans="1:7" ht="26.25" thickBot="1">
      <c r="A57" s="24">
        <v>46</v>
      </c>
      <c r="B57" s="25" t="s">
        <v>60</v>
      </c>
      <c r="C57" s="26" t="s">
        <v>54</v>
      </c>
      <c r="D57" s="25" t="s">
        <v>240</v>
      </c>
      <c r="E57" s="98">
        <v>38</v>
      </c>
      <c r="F57" s="85">
        <v>44333</v>
      </c>
      <c r="G57" s="107">
        <f t="shared" si="1"/>
        <v>44698</v>
      </c>
    </row>
    <row r="58" spans="1:7" s="8" customFormat="1" ht="13.5" thickBot="1">
      <c r="A58" s="27"/>
      <c r="B58" s="28"/>
      <c r="C58" s="29"/>
      <c r="D58" s="28"/>
      <c r="E58" s="30"/>
      <c r="F58" s="31"/>
      <c r="G58" s="80"/>
    </row>
    <row r="59" spans="1:7" ht="12.75" customHeight="1">
      <c r="A59" s="130" t="s">
        <v>293</v>
      </c>
      <c r="B59" s="131"/>
      <c r="C59" s="131"/>
      <c r="D59" s="131"/>
      <c r="E59" s="131"/>
      <c r="F59" s="131"/>
      <c r="G59" s="132"/>
    </row>
    <row r="60" spans="1:8" ht="12.75">
      <c r="A60" s="124" t="s">
        <v>63</v>
      </c>
      <c r="B60" s="125"/>
      <c r="C60" s="125"/>
      <c r="D60" s="125"/>
      <c r="E60" s="125"/>
      <c r="F60" s="125"/>
      <c r="G60" s="126"/>
      <c r="H60" s="3"/>
    </row>
    <row r="61" spans="1:7" ht="12.75">
      <c r="A61" s="18">
        <v>1</v>
      </c>
      <c r="B61" s="19" t="s">
        <v>65</v>
      </c>
      <c r="C61" s="19" t="s">
        <v>340</v>
      </c>
      <c r="D61" s="19" t="s">
        <v>175</v>
      </c>
      <c r="E61" s="89">
        <v>242</v>
      </c>
      <c r="F61" s="84">
        <v>44345</v>
      </c>
      <c r="G61" s="106">
        <f>DATE(YEAR(F61)+1,MONTH(F61),DAY(F61))</f>
        <v>44710</v>
      </c>
    </row>
    <row r="62" spans="1:7" ht="12.75">
      <c r="A62" s="127" t="s">
        <v>64</v>
      </c>
      <c r="B62" s="128"/>
      <c r="C62" s="128"/>
      <c r="D62" s="128"/>
      <c r="E62" s="128"/>
      <c r="F62" s="128"/>
      <c r="G62" s="129"/>
    </row>
    <row r="63" spans="1:7" ht="12.75">
      <c r="A63" s="18">
        <v>2</v>
      </c>
      <c r="B63" s="19" t="s">
        <v>67</v>
      </c>
      <c r="C63" s="19" t="s">
        <v>66</v>
      </c>
      <c r="D63" s="19" t="s">
        <v>192</v>
      </c>
      <c r="E63" s="89">
        <v>19.5</v>
      </c>
      <c r="F63" s="84">
        <v>44327</v>
      </c>
      <c r="G63" s="106">
        <f>DATE(YEAR(F63)+1,MONTH(F63),DAY(F63))</f>
        <v>44692</v>
      </c>
    </row>
    <row r="64" spans="1:7" ht="12.75">
      <c r="A64" s="18">
        <v>3</v>
      </c>
      <c r="B64" s="19" t="s">
        <v>68</v>
      </c>
      <c r="C64" s="19" t="s">
        <v>69</v>
      </c>
      <c r="D64" s="19" t="s">
        <v>242</v>
      </c>
      <c r="E64" s="89">
        <v>10.9</v>
      </c>
      <c r="F64" s="84">
        <v>44360</v>
      </c>
      <c r="G64" s="106">
        <f>DATE(YEAR(F64)+1,MONTH(F64),DAY(F64))</f>
        <v>44725</v>
      </c>
    </row>
    <row r="65" spans="1:7" ht="12.75">
      <c r="A65" s="18">
        <v>4</v>
      </c>
      <c r="B65" s="19" t="s">
        <v>81</v>
      </c>
      <c r="C65" s="19" t="s">
        <v>81</v>
      </c>
      <c r="D65" s="19" t="s">
        <v>192</v>
      </c>
      <c r="E65" s="89">
        <v>124.9</v>
      </c>
      <c r="F65" s="84">
        <v>44316</v>
      </c>
      <c r="G65" s="106">
        <f>DATE(YEAR(F65)+1,MONTH(F65),DAY(F65))</f>
        <v>44681</v>
      </c>
    </row>
    <row r="66" spans="1:7" ht="39" thickBot="1">
      <c r="A66" s="24">
        <v>5</v>
      </c>
      <c r="B66" s="34" t="s">
        <v>361</v>
      </c>
      <c r="C66" s="34" t="s">
        <v>362</v>
      </c>
      <c r="D66" s="34" t="s">
        <v>185</v>
      </c>
      <c r="E66" s="98">
        <v>408.42</v>
      </c>
      <c r="F66" s="85">
        <v>44377</v>
      </c>
      <c r="G66" s="107">
        <f>DATE(YEAR(F66)+1,MONTH(F66),DAY(F66))</f>
        <v>44742</v>
      </c>
    </row>
    <row r="67" spans="1:7" ht="13.5" thickBot="1">
      <c r="A67" s="35"/>
      <c r="B67" s="36"/>
      <c r="C67" s="36"/>
      <c r="D67" s="36"/>
      <c r="E67" s="35"/>
      <c r="F67" s="37"/>
      <c r="G67" s="79"/>
    </row>
    <row r="68" spans="1:7" ht="12.75" customHeight="1">
      <c r="A68" s="133" t="s">
        <v>70</v>
      </c>
      <c r="B68" s="134"/>
      <c r="C68" s="134"/>
      <c r="D68" s="134"/>
      <c r="E68" s="134"/>
      <c r="F68" s="134"/>
      <c r="G68" s="135"/>
    </row>
    <row r="69" spans="1:7" ht="12.75">
      <c r="A69" s="136" t="s">
        <v>63</v>
      </c>
      <c r="B69" s="137"/>
      <c r="C69" s="137"/>
      <c r="D69" s="137"/>
      <c r="E69" s="137"/>
      <c r="F69" s="137"/>
      <c r="G69" s="138"/>
    </row>
    <row r="70" spans="1:7" ht="12.75">
      <c r="A70" s="18">
        <v>1</v>
      </c>
      <c r="B70" s="38" t="s">
        <v>71</v>
      </c>
      <c r="C70" s="38" t="s">
        <v>15</v>
      </c>
      <c r="D70" s="38" t="s">
        <v>240</v>
      </c>
      <c r="E70" s="91">
        <v>175.4</v>
      </c>
      <c r="F70" s="84">
        <v>44375</v>
      </c>
      <c r="G70" s="106">
        <f aca="true" t="shared" si="2" ref="G70:G77">DATE(YEAR(F70)+1,MONTH(F70),DAY(F70))</f>
        <v>44740</v>
      </c>
    </row>
    <row r="71" spans="1:7" ht="25.5">
      <c r="A71" s="18">
        <v>2</v>
      </c>
      <c r="B71" s="19" t="s">
        <v>72</v>
      </c>
      <c r="C71" s="38" t="s">
        <v>73</v>
      </c>
      <c r="D71" s="38" t="s">
        <v>240</v>
      </c>
      <c r="E71" s="91">
        <v>116.5</v>
      </c>
      <c r="F71" s="84">
        <v>44375</v>
      </c>
      <c r="G71" s="106">
        <f t="shared" si="2"/>
        <v>44740</v>
      </c>
    </row>
    <row r="72" spans="1:7" ht="38.25">
      <c r="A72" s="18">
        <v>3</v>
      </c>
      <c r="B72" s="19" t="s">
        <v>74</v>
      </c>
      <c r="C72" s="38" t="s">
        <v>73</v>
      </c>
      <c r="D72" s="38" t="s">
        <v>240</v>
      </c>
      <c r="E72" s="91">
        <v>116.5</v>
      </c>
      <c r="F72" s="84">
        <v>44375</v>
      </c>
      <c r="G72" s="106">
        <f t="shared" si="2"/>
        <v>44740</v>
      </c>
    </row>
    <row r="73" spans="1:7" ht="12.75">
      <c r="A73" s="18">
        <v>4</v>
      </c>
      <c r="B73" s="19" t="s">
        <v>75</v>
      </c>
      <c r="C73" s="19" t="s">
        <v>76</v>
      </c>
      <c r="D73" s="19" t="s">
        <v>175</v>
      </c>
      <c r="E73" s="89">
        <v>13.5</v>
      </c>
      <c r="F73" s="84">
        <v>44323</v>
      </c>
      <c r="G73" s="106">
        <f t="shared" si="2"/>
        <v>44688</v>
      </c>
    </row>
    <row r="74" spans="1:7" ht="12.75">
      <c r="A74" s="18">
        <v>5</v>
      </c>
      <c r="B74" s="19" t="s">
        <v>58</v>
      </c>
      <c r="C74" s="19" t="s">
        <v>77</v>
      </c>
      <c r="D74" s="19" t="s">
        <v>240</v>
      </c>
      <c r="E74" s="89">
        <v>65</v>
      </c>
      <c r="F74" s="84">
        <v>44370</v>
      </c>
      <c r="G74" s="106">
        <f t="shared" si="2"/>
        <v>44735</v>
      </c>
    </row>
    <row r="75" spans="1:7" ht="12.75">
      <c r="A75" s="18">
        <v>6</v>
      </c>
      <c r="B75" s="19" t="s">
        <v>59</v>
      </c>
      <c r="C75" s="19" t="s">
        <v>77</v>
      </c>
      <c r="D75" s="19" t="s">
        <v>240</v>
      </c>
      <c r="E75" s="89">
        <v>65</v>
      </c>
      <c r="F75" s="84">
        <v>44370</v>
      </c>
      <c r="G75" s="106">
        <f t="shared" si="2"/>
        <v>44735</v>
      </c>
    </row>
    <row r="76" spans="1:7" ht="25.5">
      <c r="A76" s="18">
        <v>7</v>
      </c>
      <c r="B76" s="19" t="s">
        <v>232</v>
      </c>
      <c r="C76" s="19" t="s">
        <v>233</v>
      </c>
      <c r="D76" s="19" t="s">
        <v>240</v>
      </c>
      <c r="E76" s="89">
        <v>426</v>
      </c>
      <c r="F76" s="84">
        <v>44373</v>
      </c>
      <c r="G76" s="106">
        <f t="shared" si="2"/>
        <v>44738</v>
      </c>
    </row>
    <row r="77" spans="1:7" ht="12.75">
      <c r="A77" s="18">
        <v>8</v>
      </c>
      <c r="B77" s="22" t="s">
        <v>310</v>
      </c>
      <c r="C77" s="22" t="s">
        <v>122</v>
      </c>
      <c r="D77" s="22" t="s">
        <v>240</v>
      </c>
      <c r="E77" s="91">
        <v>104</v>
      </c>
      <c r="F77" s="84">
        <v>44370</v>
      </c>
      <c r="G77" s="106">
        <f t="shared" si="2"/>
        <v>44735</v>
      </c>
    </row>
    <row r="78" spans="1:7" ht="12.75">
      <c r="A78" s="139" t="s">
        <v>78</v>
      </c>
      <c r="B78" s="140"/>
      <c r="C78" s="140"/>
      <c r="D78" s="140"/>
      <c r="E78" s="140"/>
      <c r="F78" s="140"/>
      <c r="G78" s="141"/>
    </row>
    <row r="79" spans="1:7" ht="12.75">
      <c r="A79" s="18">
        <v>9</v>
      </c>
      <c r="B79" s="19" t="s">
        <v>79</v>
      </c>
      <c r="C79" s="19" t="s">
        <v>76</v>
      </c>
      <c r="D79" s="19" t="s">
        <v>175</v>
      </c>
      <c r="E79" s="89">
        <v>25.4</v>
      </c>
      <c r="F79" s="84">
        <v>44373</v>
      </c>
      <c r="G79" s="106">
        <f aca="true" t="shared" si="3" ref="G79:G89">DATE(YEAR(F79)+1,MONTH(F79),DAY(F79))</f>
        <v>44738</v>
      </c>
    </row>
    <row r="80" spans="1:7" ht="12.75">
      <c r="A80" s="18">
        <v>10</v>
      </c>
      <c r="B80" s="19" t="s">
        <v>80</v>
      </c>
      <c r="C80" s="19" t="s">
        <v>81</v>
      </c>
      <c r="D80" s="19" t="s">
        <v>240</v>
      </c>
      <c r="E80" s="89">
        <v>60</v>
      </c>
      <c r="F80" s="84">
        <v>44326</v>
      </c>
      <c r="G80" s="106">
        <f t="shared" si="3"/>
        <v>44691</v>
      </c>
    </row>
    <row r="81" spans="1:7" ht="12.75">
      <c r="A81" s="18">
        <v>11</v>
      </c>
      <c r="B81" s="19" t="s">
        <v>80</v>
      </c>
      <c r="C81" s="19" t="s">
        <v>82</v>
      </c>
      <c r="D81" s="19" t="s">
        <v>240</v>
      </c>
      <c r="E81" s="89">
        <v>73.7</v>
      </c>
      <c r="F81" s="84">
        <v>44326</v>
      </c>
      <c r="G81" s="106">
        <f t="shared" si="3"/>
        <v>44691</v>
      </c>
    </row>
    <row r="82" spans="1:7" ht="12.75">
      <c r="A82" s="18">
        <v>12</v>
      </c>
      <c r="B82" s="19" t="s">
        <v>20</v>
      </c>
      <c r="C82" s="19" t="s">
        <v>76</v>
      </c>
      <c r="D82" s="19" t="s">
        <v>175</v>
      </c>
      <c r="E82" s="89">
        <v>7.7</v>
      </c>
      <c r="F82" s="84">
        <v>44363</v>
      </c>
      <c r="G82" s="106">
        <f t="shared" si="3"/>
        <v>44728</v>
      </c>
    </row>
    <row r="83" spans="1:7" ht="12.75">
      <c r="A83" s="18">
        <v>13</v>
      </c>
      <c r="B83" s="19" t="s">
        <v>20</v>
      </c>
      <c r="C83" s="19" t="s">
        <v>83</v>
      </c>
      <c r="D83" s="19" t="s">
        <v>175</v>
      </c>
      <c r="E83" s="89">
        <v>10.5</v>
      </c>
      <c r="F83" s="84">
        <v>44372</v>
      </c>
      <c r="G83" s="106">
        <f t="shared" si="3"/>
        <v>44737</v>
      </c>
    </row>
    <row r="84" spans="1:7" ht="12.75">
      <c r="A84" s="18">
        <v>14</v>
      </c>
      <c r="B84" s="19" t="s">
        <v>84</v>
      </c>
      <c r="C84" s="19" t="s">
        <v>76</v>
      </c>
      <c r="D84" s="19" t="s">
        <v>175</v>
      </c>
      <c r="E84" s="89">
        <v>33.2</v>
      </c>
      <c r="F84" s="84">
        <v>44341</v>
      </c>
      <c r="G84" s="106">
        <f t="shared" si="3"/>
        <v>44706</v>
      </c>
    </row>
    <row r="85" spans="1:7" ht="12.75">
      <c r="A85" s="18">
        <v>15</v>
      </c>
      <c r="B85" s="19" t="s">
        <v>84</v>
      </c>
      <c r="C85" s="19" t="s">
        <v>85</v>
      </c>
      <c r="D85" s="19" t="s">
        <v>175</v>
      </c>
      <c r="E85" s="89">
        <v>22.2</v>
      </c>
      <c r="F85" s="84">
        <v>44341</v>
      </c>
      <c r="G85" s="106">
        <f t="shared" si="3"/>
        <v>44706</v>
      </c>
    </row>
    <row r="86" spans="1:7" ht="25.5">
      <c r="A86" s="18">
        <v>16</v>
      </c>
      <c r="B86" s="19" t="s">
        <v>86</v>
      </c>
      <c r="C86" s="19" t="s">
        <v>85</v>
      </c>
      <c r="D86" s="19" t="s">
        <v>175</v>
      </c>
      <c r="E86" s="89">
        <v>39.6</v>
      </c>
      <c r="F86" s="84">
        <v>44341</v>
      </c>
      <c r="G86" s="106">
        <f t="shared" si="3"/>
        <v>44706</v>
      </c>
    </row>
    <row r="87" spans="1:7" ht="25.5">
      <c r="A87" s="18">
        <v>17</v>
      </c>
      <c r="B87" s="19" t="s">
        <v>86</v>
      </c>
      <c r="C87" s="19" t="s">
        <v>76</v>
      </c>
      <c r="D87" s="19" t="s">
        <v>192</v>
      </c>
      <c r="E87" s="89">
        <v>38</v>
      </c>
      <c r="F87" s="84">
        <v>44341</v>
      </c>
      <c r="G87" s="106">
        <f t="shared" si="3"/>
        <v>44706</v>
      </c>
    </row>
    <row r="88" spans="1:7" ht="25.5">
      <c r="A88" s="18">
        <v>18</v>
      </c>
      <c r="B88" s="19" t="s">
        <v>234</v>
      </c>
      <c r="C88" s="19" t="s">
        <v>235</v>
      </c>
      <c r="D88" s="19" t="s">
        <v>175</v>
      </c>
      <c r="E88" s="89">
        <v>116.6</v>
      </c>
      <c r="F88" s="84">
        <v>44349</v>
      </c>
      <c r="G88" s="106">
        <f t="shared" si="3"/>
        <v>44714</v>
      </c>
    </row>
    <row r="89" spans="1:7" ht="12.75">
      <c r="A89" s="18">
        <v>19</v>
      </c>
      <c r="B89" s="19" t="s">
        <v>239</v>
      </c>
      <c r="C89" s="19" t="s">
        <v>236</v>
      </c>
      <c r="D89" s="19" t="s">
        <v>175</v>
      </c>
      <c r="E89" s="89">
        <v>116.6</v>
      </c>
      <c r="F89" s="84">
        <v>44349</v>
      </c>
      <c r="G89" s="106">
        <f t="shared" si="3"/>
        <v>44714</v>
      </c>
    </row>
    <row r="90" spans="1:7" ht="12.75">
      <c r="A90" s="139" t="s">
        <v>64</v>
      </c>
      <c r="B90" s="140"/>
      <c r="C90" s="140"/>
      <c r="D90" s="140"/>
      <c r="E90" s="140"/>
      <c r="F90" s="140"/>
      <c r="G90" s="141"/>
    </row>
    <row r="91" spans="1:7" ht="38.25">
      <c r="A91" s="18">
        <v>20</v>
      </c>
      <c r="B91" s="19" t="s">
        <v>15</v>
      </c>
      <c r="C91" s="19" t="s">
        <v>87</v>
      </c>
      <c r="D91" s="19" t="s">
        <v>192</v>
      </c>
      <c r="E91" s="89">
        <v>230</v>
      </c>
      <c r="F91" s="84">
        <v>44357</v>
      </c>
      <c r="G91" s="106">
        <f aca="true" t="shared" si="4" ref="G91:G128">DATE(YEAR(F91)+1,MONTH(F91),DAY(F91))</f>
        <v>44722</v>
      </c>
    </row>
    <row r="92" spans="1:7" ht="12.75">
      <c r="A92" s="18">
        <v>21</v>
      </c>
      <c r="B92" s="19" t="s">
        <v>15</v>
      </c>
      <c r="C92" s="19" t="s">
        <v>76</v>
      </c>
      <c r="D92" s="19" t="s">
        <v>175</v>
      </c>
      <c r="E92" s="89">
        <v>26</v>
      </c>
      <c r="F92" s="84">
        <v>44357</v>
      </c>
      <c r="G92" s="106">
        <f t="shared" si="4"/>
        <v>44722</v>
      </c>
    </row>
    <row r="93" spans="1:7" ht="12.75">
      <c r="A93" s="18">
        <v>22</v>
      </c>
      <c r="B93" s="38" t="s">
        <v>88</v>
      </c>
      <c r="C93" s="38" t="s">
        <v>89</v>
      </c>
      <c r="D93" s="38" t="s">
        <v>175</v>
      </c>
      <c r="E93" s="91">
        <v>20.8</v>
      </c>
      <c r="F93" s="84">
        <v>44332</v>
      </c>
      <c r="G93" s="106">
        <f t="shared" si="4"/>
        <v>44697</v>
      </c>
    </row>
    <row r="94" spans="1:7" ht="12.75">
      <c r="A94" s="18">
        <v>23</v>
      </c>
      <c r="B94" s="38" t="s">
        <v>88</v>
      </c>
      <c r="C94" s="38" t="s">
        <v>76</v>
      </c>
      <c r="D94" s="38" t="s">
        <v>175</v>
      </c>
      <c r="E94" s="91">
        <v>39.8</v>
      </c>
      <c r="F94" s="84">
        <v>44332</v>
      </c>
      <c r="G94" s="106">
        <f t="shared" si="4"/>
        <v>44697</v>
      </c>
    </row>
    <row r="95" spans="1:7" ht="12.75">
      <c r="A95" s="18">
        <v>24</v>
      </c>
      <c r="B95" s="38" t="s">
        <v>90</v>
      </c>
      <c r="C95" s="38" t="s">
        <v>76</v>
      </c>
      <c r="D95" s="38" t="s">
        <v>240</v>
      </c>
      <c r="E95" s="91">
        <v>225.3</v>
      </c>
      <c r="F95" s="84">
        <v>44333</v>
      </c>
      <c r="G95" s="106">
        <f t="shared" si="4"/>
        <v>44698</v>
      </c>
    </row>
    <row r="96" spans="1:7" ht="12.75">
      <c r="A96" s="18">
        <v>25</v>
      </c>
      <c r="B96" s="38" t="s">
        <v>4</v>
      </c>
      <c r="C96" s="38" t="s">
        <v>91</v>
      </c>
      <c r="D96" s="38" t="s">
        <v>175</v>
      </c>
      <c r="E96" s="91">
        <v>19</v>
      </c>
      <c r="F96" s="84">
        <v>44332</v>
      </c>
      <c r="G96" s="106">
        <f t="shared" si="4"/>
        <v>44697</v>
      </c>
    </row>
    <row r="97" spans="1:7" ht="12.75">
      <c r="A97" s="18">
        <v>26</v>
      </c>
      <c r="B97" s="38" t="s">
        <v>90</v>
      </c>
      <c r="C97" s="38" t="s">
        <v>91</v>
      </c>
      <c r="D97" s="38" t="s">
        <v>240</v>
      </c>
      <c r="E97" s="91">
        <v>24.7</v>
      </c>
      <c r="F97" s="84">
        <v>44333</v>
      </c>
      <c r="G97" s="106">
        <f t="shared" si="4"/>
        <v>44698</v>
      </c>
    </row>
    <row r="98" spans="1:7" ht="12.75">
      <c r="A98" s="18">
        <v>27</v>
      </c>
      <c r="B98" s="19" t="s">
        <v>92</v>
      </c>
      <c r="C98" s="19" t="s">
        <v>93</v>
      </c>
      <c r="D98" s="19" t="s">
        <v>175</v>
      </c>
      <c r="E98" s="89">
        <v>36</v>
      </c>
      <c r="F98" s="84">
        <v>44335</v>
      </c>
      <c r="G98" s="106">
        <f t="shared" si="4"/>
        <v>44700</v>
      </c>
    </row>
    <row r="99" spans="1:7" ht="12.75">
      <c r="A99" s="18">
        <v>28</v>
      </c>
      <c r="B99" s="23" t="s">
        <v>94</v>
      </c>
      <c r="C99" s="23" t="s">
        <v>95</v>
      </c>
      <c r="D99" s="23" t="s">
        <v>192</v>
      </c>
      <c r="E99" s="89">
        <v>40.4</v>
      </c>
      <c r="F99" s="84">
        <v>44343</v>
      </c>
      <c r="G99" s="106">
        <f t="shared" si="4"/>
        <v>44708</v>
      </c>
    </row>
    <row r="100" spans="1:7" ht="12.75">
      <c r="A100" s="18">
        <v>29</v>
      </c>
      <c r="B100" s="23" t="s">
        <v>96</v>
      </c>
      <c r="C100" s="23" t="s">
        <v>95</v>
      </c>
      <c r="D100" s="23" t="s">
        <v>192</v>
      </c>
      <c r="E100" s="89">
        <v>40.4</v>
      </c>
      <c r="F100" s="84">
        <v>44343</v>
      </c>
      <c r="G100" s="106">
        <f t="shared" si="4"/>
        <v>44708</v>
      </c>
    </row>
    <row r="101" spans="1:7" ht="12.75">
      <c r="A101" s="18">
        <v>30</v>
      </c>
      <c r="B101" s="23" t="s">
        <v>97</v>
      </c>
      <c r="C101" s="23" t="s">
        <v>95</v>
      </c>
      <c r="D101" s="23" t="s">
        <v>192</v>
      </c>
      <c r="E101" s="89">
        <v>40.4</v>
      </c>
      <c r="F101" s="84">
        <v>44343</v>
      </c>
      <c r="G101" s="106">
        <f t="shared" si="4"/>
        <v>44708</v>
      </c>
    </row>
    <row r="102" spans="1:7" ht="12.75">
      <c r="A102" s="18">
        <v>31</v>
      </c>
      <c r="B102" s="23" t="s">
        <v>98</v>
      </c>
      <c r="C102" s="23" t="s">
        <v>93</v>
      </c>
      <c r="D102" s="23" t="s">
        <v>192</v>
      </c>
      <c r="E102" s="89">
        <v>49.5</v>
      </c>
      <c r="F102" s="84">
        <v>44343</v>
      </c>
      <c r="G102" s="106">
        <f t="shared" si="4"/>
        <v>44708</v>
      </c>
    </row>
    <row r="103" spans="1:7" ht="12.75">
      <c r="A103" s="18">
        <v>32</v>
      </c>
      <c r="B103" s="23" t="s">
        <v>99</v>
      </c>
      <c r="C103" s="23" t="s">
        <v>93</v>
      </c>
      <c r="D103" s="23" t="s">
        <v>192</v>
      </c>
      <c r="E103" s="89">
        <v>49.5</v>
      </c>
      <c r="F103" s="84">
        <v>44343</v>
      </c>
      <c r="G103" s="106">
        <f t="shared" si="4"/>
        <v>44708</v>
      </c>
    </row>
    <row r="104" spans="1:7" ht="12.75">
      <c r="A104" s="18">
        <v>33</v>
      </c>
      <c r="B104" s="23" t="s">
        <v>100</v>
      </c>
      <c r="C104" s="23" t="s">
        <v>93</v>
      </c>
      <c r="D104" s="23" t="s">
        <v>192</v>
      </c>
      <c r="E104" s="89">
        <v>49.5</v>
      </c>
      <c r="F104" s="84">
        <v>44343</v>
      </c>
      <c r="G104" s="106">
        <f t="shared" si="4"/>
        <v>44708</v>
      </c>
    </row>
    <row r="105" spans="1:7" ht="12.75">
      <c r="A105" s="18">
        <v>34</v>
      </c>
      <c r="B105" s="19" t="s">
        <v>101</v>
      </c>
      <c r="C105" s="19" t="s">
        <v>102</v>
      </c>
      <c r="D105" s="19" t="s">
        <v>240</v>
      </c>
      <c r="E105" s="89">
        <v>68.9</v>
      </c>
      <c r="F105" s="84">
        <v>44343</v>
      </c>
      <c r="G105" s="106">
        <f t="shared" si="4"/>
        <v>44708</v>
      </c>
    </row>
    <row r="106" spans="1:7" ht="12.75">
      <c r="A106" s="18">
        <v>35</v>
      </c>
      <c r="B106" s="19" t="s">
        <v>103</v>
      </c>
      <c r="C106" s="19" t="s">
        <v>76</v>
      </c>
      <c r="D106" s="19" t="s">
        <v>240</v>
      </c>
      <c r="E106" s="89">
        <v>57.7</v>
      </c>
      <c r="F106" s="84">
        <v>44453</v>
      </c>
      <c r="G106" s="106">
        <f t="shared" si="4"/>
        <v>44818</v>
      </c>
    </row>
    <row r="107" spans="1:7" ht="12.75">
      <c r="A107" s="18">
        <v>36</v>
      </c>
      <c r="B107" s="23" t="s">
        <v>34</v>
      </c>
      <c r="C107" s="23" t="s">
        <v>104</v>
      </c>
      <c r="D107" s="23" t="s">
        <v>240</v>
      </c>
      <c r="E107" s="89">
        <v>19.2</v>
      </c>
      <c r="F107" s="84">
        <v>44357</v>
      </c>
      <c r="G107" s="106">
        <f t="shared" si="4"/>
        <v>44722</v>
      </c>
    </row>
    <row r="108" spans="1:7" ht="12.75">
      <c r="A108" s="18">
        <v>37</v>
      </c>
      <c r="B108" s="23" t="s">
        <v>34</v>
      </c>
      <c r="C108" s="23" t="s">
        <v>105</v>
      </c>
      <c r="D108" s="23" t="s">
        <v>240</v>
      </c>
      <c r="E108" s="89">
        <v>33.3</v>
      </c>
      <c r="F108" s="84">
        <v>44357</v>
      </c>
      <c r="G108" s="106">
        <f t="shared" si="4"/>
        <v>44722</v>
      </c>
    </row>
    <row r="109" spans="1:7" ht="12.75">
      <c r="A109" s="18">
        <v>38</v>
      </c>
      <c r="B109" s="19" t="s">
        <v>106</v>
      </c>
      <c r="C109" s="19" t="s">
        <v>76</v>
      </c>
      <c r="D109" s="19" t="s">
        <v>240</v>
      </c>
      <c r="E109" s="89">
        <v>188.4</v>
      </c>
      <c r="F109" s="84">
        <v>44353</v>
      </c>
      <c r="G109" s="106">
        <f t="shared" si="4"/>
        <v>44718</v>
      </c>
    </row>
    <row r="110" spans="1:7" ht="12.75">
      <c r="A110" s="18">
        <v>39</v>
      </c>
      <c r="B110" s="19" t="s">
        <v>44</v>
      </c>
      <c r="C110" s="19" t="s">
        <v>76</v>
      </c>
      <c r="D110" s="19" t="s">
        <v>175</v>
      </c>
      <c r="E110" s="89">
        <v>10.83</v>
      </c>
      <c r="F110" s="84">
        <v>44336</v>
      </c>
      <c r="G110" s="106">
        <f t="shared" si="4"/>
        <v>44701</v>
      </c>
    </row>
    <row r="111" spans="1:7" ht="12.75">
      <c r="A111" s="18">
        <v>40</v>
      </c>
      <c r="B111" s="19" t="s">
        <v>351</v>
      </c>
      <c r="C111" s="19" t="s">
        <v>107</v>
      </c>
      <c r="D111" s="19" t="s">
        <v>175</v>
      </c>
      <c r="E111" s="89">
        <v>15.13</v>
      </c>
      <c r="F111" s="84">
        <v>44341</v>
      </c>
      <c r="G111" s="106">
        <f t="shared" si="4"/>
        <v>44706</v>
      </c>
    </row>
    <row r="112" spans="1:7" ht="12.75">
      <c r="A112" s="18">
        <v>41</v>
      </c>
      <c r="B112" s="19" t="s">
        <v>108</v>
      </c>
      <c r="C112" s="19" t="s">
        <v>109</v>
      </c>
      <c r="D112" s="19" t="s">
        <v>175</v>
      </c>
      <c r="E112" s="89">
        <v>42.4</v>
      </c>
      <c r="F112" s="84">
        <v>44353</v>
      </c>
      <c r="G112" s="106">
        <f t="shared" si="4"/>
        <v>44718</v>
      </c>
    </row>
    <row r="113" spans="1:7" ht="12.75">
      <c r="A113" s="18">
        <v>42</v>
      </c>
      <c r="B113" s="19" t="s">
        <v>110</v>
      </c>
      <c r="C113" s="19" t="s">
        <v>76</v>
      </c>
      <c r="D113" s="19" t="s">
        <v>240</v>
      </c>
      <c r="E113" s="89">
        <v>28.7</v>
      </c>
      <c r="F113" s="84">
        <v>44353</v>
      </c>
      <c r="G113" s="106">
        <f t="shared" si="4"/>
        <v>44718</v>
      </c>
    </row>
    <row r="114" spans="1:7" ht="12.75">
      <c r="A114" s="18">
        <v>43</v>
      </c>
      <c r="B114" s="19" t="s">
        <v>27</v>
      </c>
      <c r="C114" s="19" t="s">
        <v>76</v>
      </c>
      <c r="D114" s="19" t="s">
        <v>240</v>
      </c>
      <c r="E114" s="89">
        <v>28.7</v>
      </c>
      <c r="F114" s="84">
        <v>44353</v>
      </c>
      <c r="G114" s="106">
        <f t="shared" si="4"/>
        <v>44718</v>
      </c>
    </row>
    <row r="115" spans="1:7" ht="12.75">
      <c r="A115" s="18">
        <v>44</v>
      </c>
      <c r="B115" s="19" t="s">
        <v>111</v>
      </c>
      <c r="C115" s="19" t="s">
        <v>76</v>
      </c>
      <c r="D115" s="19" t="s">
        <v>240</v>
      </c>
      <c r="E115" s="89">
        <v>28.7</v>
      </c>
      <c r="F115" s="84">
        <v>44353</v>
      </c>
      <c r="G115" s="106">
        <f t="shared" si="4"/>
        <v>44718</v>
      </c>
    </row>
    <row r="116" spans="1:7" ht="25.5">
      <c r="A116" s="18">
        <v>45</v>
      </c>
      <c r="B116" s="23" t="s">
        <v>112</v>
      </c>
      <c r="C116" s="23" t="s">
        <v>113</v>
      </c>
      <c r="D116" s="23" t="s">
        <v>175</v>
      </c>
      <c r="E116" s="89">
        <v>55</v>
      </c>
      <c r="F116" s="84">
        <v>44359</v>
      </c>
      <c r="G116" s="106">
        <f t="shared" si="4"/>
        <v>44724</v>
      </c>
    </row>
    <row r="117" spans="1:7" ht="25.5">
      <c r="A117" s="18">
        <v>46</v>
      </c>
      <c r="B117" s="23" t="s">
        <v>114</v>
      </c>
      <c r="C117" s="23" t="s">
        <v>113</v>
      </c>
      <c r="D117" s="23" t="s">
        <v>175</v>
      </c>
      <c r="E117" s="89">
        <v>55</v>
      </c>
      <c r="F117" s="84">
        <v>44359</v>
      </c>
      <c r="G117" s="106">
        <f t="shared" si="4"/>
        <v>44724</v>
      </c>
    </row>
    <row r="118" spans="1:7" ht="25.5">
      <c r="A118" s="18">
        <v>47</v>
      </c>
      <c r="B118" s="23" t="s">
        <v>115</v>
      </c>
      <c r="C118" s="23" t="s">
        <v>113</v>
      </c>
      <c r="D118" s="23" t="s">
        <v>175</v>
      </c>
      <c r="E118" s="89">
        <v>55</v>
      </c>
      <c r="F118" s="84">
        <v>44359</v>
      </c>
      <c r="G118" s="106">
        <f t="shared" si="4"/>
        <v>44724</v>
      </c>
    </row>
    <row r="119" spans="1:7" ht="12.75">
      <c r="A119" s="18">
        <v>48</v>
      </c>
      <c r="B119" s="23" t="s">
        <v>374</v>
      </c>
      <c r="C119" s="23" t="s">
        <v>76</v>
      </c>
      <c r="D119" s="23" t="s">
        <v>192</v>
      </c>
      <c r="E119" s="89">
        <v>203</v>
      </c>
      <c r="F119" s="84">
        <v>44328</v>
      </c>
      <c r="G119" s="106">
        <f t="shared" si="4"/>
        <v>44693</v>
      </c>
    </row>
    <row r="120" spans="1:7" ht="25.5">
      <c r="A120" s="18">
        <v>49</v>
      </c>
      <c r="B120" s="23" t="s">
        <v>116</v>
      </c>
      <c r="C120" s="23" t="s">
        <v>117</v>
      </c>
      <c r="D120" s="23" t="s">
        <v>240</v>
      </c>
      <c r="E120" s="89">
        <v>456.98</v>
      </c>
      <c r="F120" s="84">
        <v>44339</v>
      </c>
      <c r="G120" s="106">
        <f t="shared" si="4"/>
        <v>44704</v>
      </c>
    </row>
    <row r="121" spans="1:7" ht="25.5">
      <c r="A121" s="18">
        <v>50</v>
      </c>
      <c r="B121" s="23" t="s">
        <v>118</v>
      </c>
      <c r="C121" s="23" t="s">
        <v>117</v>
      </c>
      <c r="D121" s="23" t="s">
        <v>240</v>
      </c>
      <c r="E121" s="89">
        <v>462.27</v>
      </c>
      <c r="F121" s="84">
        <v>44339</v>
      </c>
      <c r="G121" s="106">
        <f t="shared" si="4"/>
        <v>44704</v>
      </c>
    </row>
    <row r="122" spans="1:7" ht="25.5">
      <c r="A122" s="18">
        <v>51</v>
      </c>
      <c r="B122" s="23" t="s">
        <v>119</v>
      </c>
      <c r="C122" s="23" t="s">
        <v>120</v>
      </c>
      <c r="D122" s="23" t="s">
        <v>240</v>
      </c>
      <c r="E122" s="89">
        <v>80.66</v>
      </c>
      <c r="F122" s="84">
        <v>44339</v>
      </c>
      <c r="G122" s="106">
        <f t="shared" si="4"/>
        <v>44704</v>
      </c>
    </row>
    <row r="123" spans="1:7" ht="25.5">
      <c r="A123" s="18">
        <v>52</v>
      </c>
      <c r="B123" s="23" t="s">
        <v>121</v>
      </c>
      <c r="C123" s="23" t="s">
        <v>122</v>
      </c>
      <c r="D123" s="23" t="s">
        <v>240</v>
      </c>
      <c r="E123" s="89">
        <v>324.85</v>
      </c>
      <c r="F123" s="84">
        <v>44345</v>
      </c>
      <c r="G123" s="106">
        <f t="shared" si="4"/>
        <v>44710</v>
      </c>
    </row>
    <row r="124" spans="1:7" ht="25.5">
      <c r="A124" s="18">
        <v>53</v>
      </c>
      <c r="B124" s="23" t="s">
        <v>123</v>
      </c>
      <c r="C124" s="23" t="s">
        <v>122</v>
      </c>
      <c r="D124" s="23" t="s">
        <v>240</v>
      </c>
      <c r="E124" s="89">
        <v>327.46</v>
      </c>
      <c r="F124" s="84">
        <v>44345</v>
      </c>
      <c r="G124" s="106">
        <f t="shared" si="4"/>
        <v>44710</v>
      </c>
    </row>
    <row r="125" spans="1:7" ht="12.75">
      <c r="A125" s="18">
        <v>54</v>
      </c>
      <c r="B125" s="23" t="s">
        <v>124</v>
      </c>
      <c r="C125" s="23" t="s">
        <v>125</v>
      </c>
      <c r="D125" s="23" t="s">
        <v>175</v>
      </c>
      <c r="E125" s="89">
        <v>12.5</v>
      </c>
      <c r="F125" s="84">
        <v>44344</v>
      </c>
      <c r="G125" s="106">
        <f t="shared" si="4"/>
        <v>44709</v>
      </c>
    </row>
    <row r="126" spans="1:7" ht="63.75">
      <c r="A126" s="18">
        <v>55</v>
      </c>
      <c r="B126" s="23" t="s">
        <v>126</v>
      </c>
      <c r="C126" s="23" t="s">
        <v>127</v>
      </c>
      <c r="D126" s="23" t="s">
        <v>175</v>
      </c>
      <c r="E126" s="90" t="s">
        <v>373</v>
      </c>
      <c r="F126" s="84">
        <v>44329</v>
      </c>
      <c r="G126" s="106">
        <f t="shared" si="4"/>
        <v>44694</v>
      </c>
    </row>
    <row r="127" spans="1:7" ht="12.75">
      <c r="A127" s="18">
        <v>56</v>
      </c>
      <c r="B127" s="40" t="s">
        <v>128</v>
      </c>
      <c r="C127" s="41" t="s">
        <v>129</v>
      </c>
      <c r="D127" s="41" t="s">
        <v>175</v>
      </c>
      <c r="E127" s="99">
        <v>11.6</v>
      </c>
      <c r="F127" s="84">
        <v>44329</v>
      </c>
      <c r="G127" s="106">
        <f t="shared" si="4"/>
        <v>44694</v>
      </c>
    </row>
    <row r="128" spans="1:7" ht="12.75">
      <c r="A128" s="18">
        <v>57</v>
      </c>
      <c r="B128" s="40" t="s">
        <v>130</v>
      </c>
      <c r="C128" s="41" t="s">
        <v>91</v>
      </c>
      <c r="D128" s="41" t="s">
        <v>175</v>
      </c>
      <c r="E128" s="99">
        <v>23.2</v>
      </c>
      <c r="F128" s="84">
        <v>44339</v>
      </c>
      <c r="G128" s="106">
        <f t="shared" si="4"/>
        <v>44704</v>
      </c>
    </row>
    <row r="129" spans="1:7" ht="26.25" thickBot="1">
      <c r="A129" s="24">
        <v>58</v>
      </c>
      <c r="B129" s="43" t="s">
        <v>380</v>
      </c>
      <c r="C129" s="44" t="s">
        <v>379</v>
      </c>
      <c r="D129" s="44" t="s">
        <v>335</v>
      </c>
      <c r="E129" s="101"/>
      <c r="F129" s="85"/>
      <c r="G129" s="107">
        <v>44711</v>
      </c>
    </row>
    <row r="130" spans="1:7" ht="13.5" thickBot="1">
      <c r="A130" s="35"/>
      <c r="B130" s="45"/>
      <c r="C130" s="46"/>
      <c r="D130" s="46"/>
      <c r="E130" s="47"/>
      <c r="F130" s="48"/>
      <c r="G130" s="46"/>
    </row>
    <row r="131" spans="1:7" s="8" customFormat="1" ht="18">
      <c r="A131" s="144" t="s">
        <v>368</v>
      </c>
      <c r="B131" s="145"/>
      <c r="C131" s="145"/>
      <c r="D131" s="145"/>
      <c r="E131" s="145"/>
      <c r="F131" s="145"/>
      <c r="G131" s="146"/>
    </row>
    <row r="132" spans="1:7" ht="12.75">
      <c r="A132" s="127" t="s">
        <v>64</v>
      </c>
      <c r="B132" s="128"/>
      <c r="C132" s="128"/>
      <c r="D132" s="128"/>
      <c r="E132" s="128"/>
      <c r="F132" s="128"/>
      <c r="G132" s="129"/>
    </row>
    <row r="133" spans="1:7" ht="12.75">
      <c r="A133" s="18">
        <v>1</v>
      </c>
      <c r="B133" s="19" t="s">
        <v>131</v>
      </c>
      <c r="C133" s="19" t="s">
        <v>132</v>
      </c>
      <c r="D133" s="19" t="s">
        <v>192</v>
      </c>
      <c r="E133" s="89">
        <v>76.6</v>
      </c>
      <c r="F133" s="84">
        <v>44363</v>
      </c>
      <c r="G133" s="106">
        <f>DATE(YEAR(F133)+1,MONTH(F133),DAY(F133))</f>
        <v>44728</v>
      </c>
    </row>
    <row r="134" spans="1:7" ht="12.75">
      <c r="A134" s="49">
        <v>2</v>
      </c>
      <c r="B134" s="22" t="s">
        <v>133</v>
      </c>
      <c r="C134" s="22" t="s">
        <v>132</v>
      </c>
      <c r="D134" s="22" t="s">
        <v>240</v>
      </c>
      <c r="E134" s="91">
        <v>58.5</v>
      </c>
      <c r="F134" s="87">
        <v>44354</v>
      </c>
      <c r="G134" s="106">
        <f>DATE(YEAR(F134)+1,MONTH(F134),DAY(F134))</f>
        <v>44719</v>
      </c>
    </row>
    <row r="135" spans="1:7" ht="25.5">
      <c r="A135" s="49">
        <v>3</v>
      </c>
      <c r="B135" s="23" t="s">
        <v>382</v>
      </c>
      <c r="C135" s="22" t="s">
        <v>334</v>
      </c>
      <c r="D135" s="22" t="s">
        <v>240</v>
      </c>
      <c r="E135" s="91">
        <v>461</v>
      </c>
      <c r="F135" s="84">
        <v>44346</v>
      </c>
      <c r="G135" s="106">
        <f>DATE(YEAR(F135)+1,MONTH(F135),DAY(F135))</f>
        <v>44711</v>
      </c>
    </row>
    <row r="136" spans="1:7" ht="25.5">
      <c r="A136" s="49">
        <v>4</v>
      </c>
      <c r="B136" s="23" t="s">
        <v>336</v>
      </c>
      <c r="C136" s="22" t="s">
        <v>122</v>
      </c>
      <c r="D136" s="22" t="s">
        <v>240</v>
      </c>
      <c r="E136" s="91">
        <v>141</v>
      </c>
      <c r="F136" s="84">
        <v>44346</v>
      </c>
      <c r="G136" s="106">
        <f>DATE(YEAR(F136)+1,MONTH(F136),DAY(F136))</f>
        <v>44711</v>
      </c>
    </row>
    <row r="137" spans="1:7" ht="13.5" thickBot="1">
      <c r="A137" s="50">
        <v>5</v>
      </c>
      <c r="B137" s="26" t="s">
        <v>333</v>
      </c>
      <c r="C137" s="25" t="s">
        <v>132</v>
      </c>
      <c r="D137" s="25" t="s">
        <v>335</v>
      </c>
      <c r="E137" s="95">
        <v>307.76</v>
      </c>
      <c r="F137" s="85">
        <v>44346</v>
      </c>
      <c r="G137" s="107">
        <f>DATE(YEAR(F137)+1,MONTH(F137),DAY(F137))</f>
        <v>44711</v>
      </c>
    </row>
    <row r="138" spans="1:7" ht="13.5" thickBot="1">
      <c r="A138" s="47"/>
      <c r="B138" s="78"/>
      <c r="C138" s="78"/>
      <c r="D138" s="78"/>
      <c r="E138" s="100"/>
      <c r="F138" s="46"/>
      <c r="G138" s="46"/>
    </row>
    <row r="139" spans="1:7" ht="12.75" customHeight="1">
      <c r="A139" s="130" t="s">
        <v>134</v>
      </c>
      <c r="B139" s="131"/>
      <c r="C139" s="131"/>
      <c r="D139" s="131"/>
      <c r="E139" s="131"/>
      <c r="F139" s="131"/>
      <c r="G139" s="132"/>
    </row>
    <row r="140" spans="1:7" ht="12.75">
      <c r="A140" s="127" t="s">
        <v>63</v>
      </c>
      <c r="B140" s="128"/>
      <c r="C140" s="128"/>
      <c r="D140" s="128"/>
      <c r="E140" s="128"/>
      <c r="F140" s="128"/>
      <c r="G140" s="129"/>
    </row>
    <row r="141" spans="1:7" ht="25.5">
      <c r="A141" s="18">
        <v>1</v>
      </c>
      <c r="B141" s="19" t="s">
        <v>109</v>
      </c>
      <c r="C141" s="19" t="s">
        <v>135</v>
      </c>
      <c r="D141" s="19" t="s">
        <v>175</v>
      </c>
      <c r="E141" s="89">
        <v>172.1</v>
      </c>
      <c r="F141" s="84">
        <v>44396</v>
      </c>
      <c r="G141" s="106">
        <f>DATE(YEAR(F141)+1,MONTH(F141),DAY(F141))</f>
        <v>44761</v>
      </c>
    </row>
    <row r="142" spans="1:7" ht="25.5">
      <c r="A142" s="18">
        <v>2</v>
      </c>
      <c r="B142" s="19" t="s">
        <v>347</v>
      </c>
      <c r="C142" s="19" t="s">
        <v>348</v>
      </c>
      <c r="D142" s="19" t="s">
        <v>175</v>
      </c>
      <c r="E142" s="89">
        <v>9.7</v>
      </c>
      <c r="F142" s="84">
        <v>44415</v>
      </c>
      <c r="G142" s="106">
        <f>DATE(YEAR(F142)+1,MONTH(F142),DAY(F142))</f>
        <v>44780</v>
      </c>
    </row>
    <row r="143" spans="1:7" ht="12.75">
      <c r="A143" s="127" t="s">
        <v>78</v>
      </c>
      <c r="B143" s="128"/>
      <c r="C143" s="128"/>
      <c r="D143" s="128"/>
      <c r="E143" s="128"/>
      <c r="F143" s="128"/>
      <c r="G143" s="129"/>
    </row>
    <row r="144" spans="1:7" ht="12.75">
      <c r="A144" s="51">
        <v>3</v>
      </c>
      <c r="B144" s="19" t="s">
        <v>136</v>
      </c>
      <c r="C144" s="19" t="s">
        <v>137</v>
      </c>
      <c r="D144" s="19" t="s">
        <v>175</v>
      </c>
      <c r="E144" s="89">
        <v>505</v>
      </c>
      <c r="F144" s="84">
        <v>44422</v>
      </c>
      <c r="G144" s="106">
        <f>DATE(YEAR(F144)+1,MONTH(F144),DAY(F144))</f>
        <v>44787</v>
      </c>
    </row>
    <row r="145" spans="1:7" ht="12.75">
      <c r="A145" s="127" t="s">
        <v>64</v>
      </c>
      <c r="B145" s="128"/>
      <c r="C145" s="128"/>
      <c r="D145" s="128"/>
      <c r="E145" s="128"/>
      <c r="F145" s="128"/>
      <c r="G145" s="129"/>
    </row>
    <row r="146" spans="1:7" ht="12.75">
      <c r="A146" s="18">
        <v>4</v>
      </c>
      <c r="B146" s="19" t="s">
        <v>138</v>
      </c>
      <c r="C146" s="19" t="s">
        <v>139</v>
      </c>
      <c r="D146" s="19" t="s">
        <v>175</v>
      </c>
      <c r="E146" s="89">
        <v>84.7</v>
      </c>
      <c r="F146" s="84">
        <v>44422</v>
      </c>
      <c r="G146" s="106">
        <f aca="true" t="shared" si="5" ref="G146:G163">DATE(YEAR(F146)+1,MONTH(F146),DAY(F146))</f>
        <v>44787</v>
      </c>
    </row>
    <row r="147" spans="1:7" ht="12.75">
      <c r="A147" s="18">
        <v>5</v>
      </c>
      <c r="B147" s="19" t="s">
        <v>140</v>
      </c>
      <c r="C147" s="19" t="s">
        <v>141</v>
      </c>
      <c r="D147" s="19" t="s">
        <v>175</v>
      </c>
      <c r="E147" s="89">
        <v>72.5</v>
      </c>
      <c r="F147" s="84">
        <v>44415</v>
      </c>
      <c r="G147" s="106">
        <f t="shared" si="5"/>
        <v>44780</v>
      </c>
    </row>
    <row r="148" spans="1:7" ht="12.75">
      <c r="A148" s="18">
        <v>6</v>
      </c>
      <c r="B148" s="19" t="s">
        <v>142</v>
      </c>
      <c r="C148" s="19" t="s">
        <v>143</v>
      </c>
      <c r="D148" s="19" t="s">
        <v>175</v>
      </c>
      <c r="E148" s="89">
        <v>47.6</v>
      </c>
      <c r="F148" s="84">
        <v>44415</v>
      </c>
      <c r="G148" s="106">
        <f t="shared" si="5"/>
        <v>44780</v>
      </c>
    </row>
    <row r="149" spans="1:7" ht="12.75">
      <c r="A149" s="18">
        <v>7</v>
      </c>
      <c r="B149" s="19" t="s">
        <v>144</v>
      </c>
      <c r="C149" s="19" t="s">
        <v>81</v>
      </c>
      <c r="D149" s="19" t="s">
        <v>175</v>
      </c>
      <c r="E149" s="89">
        <v>203.7</v>
      </c>
      <c r="F149" s="84">
        <v>44319</v>
      </c>
      <c r="G149" s="106">
        <f t="shared" si="5"/>
        <v>44684</v>
      </c>
    </row>
    <row r="150" spans="1:7" ht="12.75">
      <c r="A150" s="18">
        <v>8</v>
      </c>
      <c r="B150" s="19" t="s">
        <v>146</v>
      </c>
      <c r="C150" s="19" t="s">
        <v>145</v>
      </c>
      <c r="D150" s="19" t="s">
        <v>175</v>
      </c>
      <c r="E150" s="89">
        <v>77.8</v>
      </c>
      <c r="F150" s="84">
        <v>44333</v>
      </c>
      <c r="G150" s="106">
        <f t="shared" si="5"/>
        <v>44698</v>
      </c>
    </row>
    <row r="151" spans="1:7" ht="12.75">
      <c r="A151" s="18">
        <v>9</v>
      </c>
      <c r="B151" s="41" t="s">
        <v>147</v>
      </c>
      <c r="C151" s="19" t="s">
        <v>148</v>
      </c>
      <c r="D151" s="19" t="s">
        <v>175</v>
      </c>
      <c r="E151" s="89">
        <v>267.29</v>
      </c>
      <c r="F151" s="84">
        <v>44361</v>
      </c>
      <c r="G151" s="106">
        <f t="shared" si="5"/>
        <v>44726</v>
      </c>
    </row>
    <row r="152" spans="1:7" ht="25.5">
      <c r="A152" s="18">
        <v>10</v>
      </c>
      <c r="B152" s="19" t="s">
        <v>149</v>
      </c>
      <c r="C152" s="19" t="s">
        <v>150</v>
      </c>
      <c r="D152" s="19" t="s">
        <v>192</v>
      </c>
      <c r="E152" s="89">
        <v>134.4</v>
      </c>
      <c r="F152" s="84">
        <v>44345</v>
      </c>
      <c r="G152" s="106">
        <f t="shared" si="5"/>
        <v>44710</v>
      </c>
    </row>
    <row r="153" spans="1:7" ht="12.75">
      <c r="A153" s="18">
        <v>11</v>
      </c>
      <c r="B153" s="19" t="s">
        <v>151</v>
      </c>
      <c r="C153" s="19" t="s">
        <v>152</v>
      </c>
      <c r="D153" s="19" t="s">
        <v>175</v>
      </c>
      <c r="E153" s="89">
        <v>78.2</v>
      </c>
      <c r="F153" s="84">
        <v>44345</v>
      </c>
      <c r="G153" s="106">
        <f t="shared" si="5"/>
        <v>44710</v>
      </c>
    </row>
    <row r="154" spans="1:7" ht="12.75">
      <c r="A154" s="18">
        <v>12</v>
      </c>
      <c r="B154" s="19" t="s">
        <v>153</v>
      </c>
      <c r="C154" s="19" t="s">
        <v>154</v>
      </c>
      <c r="D154" s="19" t="s">
        <v>175</v>
      </c>
      <c r="E154" s="89">
        <v>112.1</v>
      </c>
      <c r="F154" s="84">
        <v>44335</v>
      </c>
      <c r="G154" s="106">
        <f t="shared" si="5"/>
        <v>44700</v>
      </c>
    </row>
    <row r="155" spans="1:7" ht="12.75">
      <c r="A155" s="18">
        <v>13</v>
      </c>
      <c r="B155" s="19" t="s">
        <v>155</v>
      </c>
      <c r="C155" s="19" t="s">
        <v>76</v>
      </c>
      <c r="D155" s="19" t="s">
        <v>175</v>
      </c>
      <c r="E155" s="89">
        <v>40</v>
      </c>
      <c r="F155" s="84">
        <v>44320</v>
      </c>
      <c r="G155" s="106">
        <f t="shared" si="5"/>
        <v>44685</v>
      </c>
    </row>
    <row r="156" spans="1:7" ht="12.75">
      <c r="A156" s="18">
        <v>14</v>
      </c>
      <c r="B156" s="19" t="s">
        <v>156</v>
      </c>
      <c r="C156" s="19" t="s">
        <v>76</v>
      </c>
      <c r="D156" s="19" t="s">
        <v>175</v>
      </c>
      <c r="E156" s="89">
        <v>39</v>
      </c>
      <c r="F156" s="84">
        <v>44320</v>
      </c>
      <c r="G156" s="106">
        <f t="shared" si="5"/>
        <v>44685</v>
      </c>
    </row>
    <row r="157" spans="1:7" ht="25.5">
      <c r="A157" s="18">
        <v>15</v>
      </c>
      <c r="B157" s="19" t="s">
        <v>157</v>
      </c>
      <c r="C157" s="19" t="s">
        <v>82</v>
      </c>
      <c r="D157" s="19" t="s">
        <v>175</v>
      </c>
      <c r="E157" s="89">
        <v>20.7</v>
      </c>
      <c r="F157" s="84">
        <v>44327</v>
      </c>
      <c r="G157" s="106">
        <f t="shared" si="5"/>
        <v>44692</v>
      </c>
    </row>
    <row r="158" spans="1:7" ht="25.5">
      <c r="A158" s="18">
        <v>16</v>
      </c>
      <c r="B158" s="19" t="s">
        <v>157</v>
      </c>
      <c r="C158" s="19" t="s">
        <v>82</v>
      </c>
      <c r="D158" s="19" t="s">
        <v>175</v>
      </c>
      <c r="E158" s="89">
        <v>14.1</v>
      </c>
      <c r="F158" s="84">
        <v>44327</v>
      </c>
      <c r="G158" s="106">
        <f t="shared" si="5"/>
        <v>44692</v>
      </c>
    </row>
    <row r="159" spans="1:7" ht="38.25">
      <c r="A159" s="18">
        <v>17</v>
      </c>
      <c r="B159" s="19" t="s">
        <v>158</v>
      </c>
      <c r="C159" s="19" t="s">
        <v>159</v>
      </c>
      <c r="D159" s="19" t="s">
        <v>175</v>
      </c>
      <c r="E159" s="89">
        <v>20.44</v>
      </c>
      <c r="F159" s="84">
        <v>44316</v>
      </c>
      <c r="G159" s="106">
        <f t="shared" si="5"/>
        <v>44681</v>
      </c>
    </row>
    <row r="160" spans="1:7" ht="63.75">
      <c r="A160" s="18">
        <v>18</v>
      </c>
      <c r="B160" s="19" t="s">
        <v>160</v>
      </c>
      <c r="C160" s="19" t="s">
        <v>161</v>
      </c>
      <c r="D160" s="19" t="s">
        <v>175</v>
      </c>
      <c r="E160" s="89">
        <v>19.93</v>
      </c>
      <c r="F160" s="84">
        <v>44316</v>
      </c>
      <c r="G160" s="106">
        <f t="shared" si="5"/>
        <v>44681</v>
      </c>
    </row>
    <row r="161" spans="1:7" ht="63.75">
      <c r="A161" s="18">
        <v>19</v>
      </c>
      <c r="B161" s="19" t="s">
        <v>162</v>
      </c>
      <c r="C161" s="19" t="s">
        <v>163</v>
      </c>
      <c r="D161" s="19" t="s">
        <v>175</v>
      </c>
      <c r="E161" s="89">
        <v>17.55</v>
      </c>
      <c r="F161" s="84">
        <v>44316</v>
      </c>
      <c r="G161" s="106">
        <f t="shared" si="5"/>
        <v>44681</v>
      </c>
    </row>
    <row r="162" spans="1:7" ht="38.25">
      <c r="A162" s="18">
        <v>20</v>
      </c>
      <c r="B162" s="19" t="s">
        <v>312</v>
      </c>
      <c r="C162" s="19" t="s">
        <v>164</v>
      </c>
      <c r="D162" s="19" t="s">
        <v>175</v>
      </c>
      <c r="E162" s="89">
        <v>23.1</v>
      </c>
      <c r="F162" s="84">
        <v>44316</v>
      </c>
      <c r="G162" s="106">
        <f t="shared" si="5"/>
        <v>44681</v>
      </c>
    </row>
    <row r="163" spans="1:7" ht="39" thickBot="1">
      <c r="A163" s="24">
        <v>21</v>
      </c>
      <c r="B163" s="34" t="s">
        <v>165</v>
      </c>
      <c r="C163" s="34" t="s">
        <v>166</v>
      </c>
      <c r="D163" s="34" t="s">
        <v>175</v>
      </c>
      <c r="E163" s="98">
        <v>19.44</v>
      </c>
      <c r="F163" s="85">
        <v>44316</v>
      </c>
      <c r="G163" s="107">
        <f t="shared" si="5"/>
        <v>44681</v>
      </c>
    </row>
    <row r="164" spans="1:7" ht="13.5" thickBot="1">
      <c r="A164" s="52"/>
      <c r="B164" s="52"/>
      <c r="C164" s="52"/>
      <c r="D164" s="52"/>
      <c r="E164" s="52"/>
      <c r="F164" s="48"/>
      <c r="G164" s="46"/>
    </row>
    <row r="165" spans="1:7" ht="18">
      <c r="A165" s="130" t="s">
        <v>370</v>
      </c>
      <c r="B165" s="142"/>
      <c r="C165" s="142"/>
      <c r="D165" s="142"/>
      <c r="E165" s="142"/>
      <c r="F165" s="142"/>
      <c r="G165" s="143"/>
    </row>
    <row r="166" spans="1:7" ht="12.75">
      <c r="A166" s="127" t="s">
        <v>64</v>
      </c>
      <c r="B166" s="128"/>
      <c r="C166" s="128"/>
      <c r="D166" s="128"/>
      <c r="E166" s="128"/>
      <c r="F166" s="128"/>
      <c r="G166" s="129"/>
    </row>
    <row r="167" spans="1:7" ht="25.5">
      <c r="A167" s="18">
        <v>1</v>
      </c>
      <c r="B167" s="19" t="s">
        <v>4</v>
      </c>
      <c r="C167" s="19" t="s">
        <v>167</v>
      </c>
      <c r="D167" s="33" t="s">
        <v>175</v>
      </c>
      <c r="E167" s="89">
        <v>89.7</v>
      </c>
      <c r="F167" s="84">
        <v>44349</v>
      </c>
      <c r="G167" s="106">
        <f>DATE(YEAR(F167)+1,MONTH(F167),DAY(F167))</f>
        <v>44714</v>
      </c>
    </row>
    <row r="168" spans="1:7" ht="12.75">
      <c r="A168" s="49">
        <v>2</v>
      </c>
      <c r="B168" s="53" t="s">
        <v>168</v>
      </c>
      <c r="C168" s="54" t="s">
        <v>169</v>
      </c>
      <c r="D168" s="42" t="s">
        <v>240</v>
      </c>
      <c r="E168" s="99">
        <v>230</v>
      </c>
      <c r="F168" s="84">
        <v>44330</v>
      </c>
      <c r="G168" s="106">
        <f>DATE(YEAR(F168)+1,MONTH(F168),DAY(F168))</f>
        <v>44695</v>
      </c>
    </row>
    <row r="169" spans="1:7" ht="25.5">
      <c r="A169" s="49">
        <v>3</v>
      </c>
      <c r="B169" s="53" t="s">
        <v>170</v>
      </c>
      <c r="C169" s="53" t="s">
        <v>171</v>
      </c>
      <c r="D169" s="40" t="s">
        <v>175</v>
      </c>
      <c r="E169" s="88">
        <v>1538</v>
      </c>
      <c r="F169" s="84">
        <v>44342</v>
      </c>
      <c r="G169" s="106">
        <f>DATE(YEAR(F169)+1,MONTH(F169),DAY(F169))</f>
        <v>44707</v>
      </c>
    </row>
    <row r="170" spans="1:7" ht="26.25" thickBot="1">
      <c r="A170" s="50">
        <v>4</v>
      </c>
      <c r="B170" s="55" t="s">
        <v>237</v>
      </c>
      <c r="C170" s="55" t="s">
        <v>238</v>
      </c>
      <c r="D170" s="55" t="s">
        <v>175</v>
      </c>
      <c r="E170" s="56">
        <v>88.24</v>
      </c>
      <c r="F170" s="85">
        <v>44371</v>
      </c>
      <c r="G170" s="107">
        <f>DATE(YEAR(F170)+1,MONTH(F170),DAY(F170))</f>
        <v>44736</v>
      </c>
    </row>
    <row r="171" spans="1:7" ht="13.5" thickBot="1">
      <c r="A171" s="52"/>
      <c r="B171" s="52"/>
      <c r="C171" s="52"/>
      <c r="D171" s="52"/>
      <c r="E171" s="52"/>
      <c r="F171" s="48"/>
      <c r="G171" s="46"/>
    </row>
    <row r="172" spans="1:7" ht="12.75" customHeight="1">
      <c r="A172" s="133" t="s">
        <v>196</v>
      </c>
      <c r="B172" s="134"/>
      <c r="C172" s="134"/>
      <c r="D172" s="134"/>
      <c r="E172" s="134"/>
      <c r="F172" s="134"/>
      <c r="G172" s="135"/>
    </row>
    <row r="173" spans="1:7" ht="25.5">
      <c r="A173" s="18">
        <v>1</v>
      </c>
      <c r="B173" s="19" t="s">
        <v>172</v>
      </c>
      <c r="C173" s="19" t="s">
        <v>173</v>
      </c>
      <c r="D173" s="19" t="s">
        <v>173</v>
      </c>
      <c r="E173" s="89">
        <v>178.3</v>
      </c>
      <c r="F173" s="84">
        <v>44366</v>
      </c>
      <c r="G173" s="106">
        <f aca="true" t="shared" si="6" ref="G173:G215">DATE(YEAR(F173)+1,MONTH(F173),DAY(F173))</f>
        <v>44731</v>
      </c>
    </row>
    <row r="174" spans="1:7" ht="25.5">
      <c r="A174" s="18">
        <v>2</v>
      </c>
      <c r="B174" s="19" t="s">
        <v>174</v>
      </c>
      <c r="C174" s="19" t="s">
        <v>175</v>
      </c>
      <c r="D174" s="19" t="s">
        <v>175</v>
      </c>
      <c r="E174" s="89">
        <v>238.5</v>
      </c>
      <c r="F174" s="84">
        <v>44351</v>
      </c>
      <c r="G174" s="106">
        <f t="shared" si="6"/>
        <v>44716</v>
      </c>
    </row>
    <row r="175" spans="1:7" ht="12.75">
      <c r="A175" s="18">
        <v>3</v>
      </c>
      <c r="B175" s="19" t="s">
        <v>176</v>
      </c>
      <c r="C175" s="19" t="s">
        <v>175</v>
      </c>
      <c r="D175" s="19" t="s">
        <v>175</v>
      </c>
      <c r="E175" s="89">
        <v>78</v>
      </c>
      <c r="F175" s="84">
        <v>44337</v>
      </c>
      <c r="G175" s="106">
        <f t="shared" si="6"/>
        <v>44702</v>
      </c>
    </row>
    <row r="176" spans="1:7" ht="25.5">
      <c r="A176" s="18">
        <v>4</v>
      </c>
      <c r="B176" s="19" t="s">
        <v>177</v>
      </c>
      <c r="C176" s="19" t="s">
        <v>175</v>
      </c>
      <c r="D176" s="19" t="s">
        <v>175</v>
      </c>
      <c r="E176" s="89">
        <v>181.7</v>
      </c>
      <c r="F176" s="84">
        <v>44337</v>
      </c>
      <c r="G176" s="106">
        <f t="shared" si="6"/>
        <v>44702</v>
      </c>
    </row>
    <row r="177" spans="1:7" ht="25.5">
      <c r="A177" s="18">
        <v>5</v>
      </c>
      <c r="B177" s="19" t="s">
        <v>178</v>
      </c>
      <c r="C177" s="19" t="s">
        <v>175</v>
      </c>
      <c r="D177" s="19" t="s">
        <v>175</v>
      </c>
      <c r="E177" s="89">
        <v>480.7</v>
      </c>
      <c r="F177" s="84">
        <v>44334</v>
      </c>
      <c r="G177" s="106">
        <f t="shared" si="6"/>
        <v>44699</v>
      </c>
    </row>
    <row r="178" spans="1:7" ht="25.5">
      <c r="A178" s="18">
        <v>6</v>
      </c>
      <c r="B178" s="19" t="s">
        <v>179</v>
      </c>
      <c r="C178" s="19" t="s">
        <v>175</v>
      </c>
      <c r="D178" s="19" t="s">
        <v>175</v>
      </c>
      <c r="E178" s="89">
        <v>35</v>
      </c>
      <c r="F178" s="84">
        <v>44326</v>
      </c>
      <c r="G178" s="106">
        <f t="shared" si="6"/>
        <v>44691</v>
      </c>
    </row>
    <row r="179" spans="1:7" ht="25.5">
      <c r="A179" s="18">
        <v>7</v>
      </c>
      <c r="B179" s="19" t="s">
        <v>180</v>
      </c>
      <c r="C179" s="19" t="s">
        <v>175</v>
      </c>
      <c r="D179" s="19" t="s">
        <v>175</v>
      </c>
      <c r="E179" s="89">
        <v>103.5</v>
      </c>
      <c r="F179" s="84">
        <v>44326</v>
      </c>
      <c r="G179" s="106">
        <f t="shared" si="6"/>
        <v>44691</v>
      </c>
    </row>
    <row r="180" spans="1:7" ht="25.5">
      <c r="A180" s="18">
        <v>8</v>
      </c>
      <c r="B180" s="19" t="s">
        <v>181</v>
      </c>
      <c r="C180" s="19" t="s">
        <v>175</v>
      </c>
      <c r="D180" s="19" t="s">
        <v>175</v>
      </c>
      <c r="E180" s="89">
        <v>52</v>
      </c>
      <c r="F180" s="84">
        <v>44354</v>
      </c>
      <c r="G180" s="106">
        <f t="shared" si="6"/>
        <v>44719</v>
      </c>
    </row>
    <row r="181" spans="1:7" ht="25.5">
      <c r="A181" s="18">
        <v>9</v>
      </c>
      <c r="B181" s="19" t="s">
        <v>182</v>
      </c>
      <c r="C181" s="19" t="s">
        <v>183</v>
      </c>
      <c r="D181" s="19" t="s">
        <v>183</v>
      </c>
      <c r="E181" s="89">
        <v>104</v>
      </c>
      <c r="F181" s="84">
        <v>44354</v>
      </c>
      <c r="G181" s="106">
        <f t="shared" si="6"/>
        <v>44719</v>
      </c>
    </row>
    <row r="182" spans="1:7" ht="25.5">
      <c r="A182" s="18">
        <v>10</v>
      </c>
      <c r="B182" s="19" t="s">
        <v>184</v>
      </c>
      <c r="C182" s="19" t="s">
        <v>175</v>
      </c>
      <c r="D182" s="19" t="s">
        <v>175</v>
      </c>
      <c r="E182" s="89">
        <v>330.4</v>
      </c>
      <c r="F182" s="84">
        <v>44323</v>
      </c>
      <c r="G182" s="106">
        <f t="shared" si="6"/>
        <v>44688</v>
      </c>
    </row>
    <row r="183" spans="1:7" ht="25.5">
      <c r="A183" s="18">
        <v>11</v>
      </c>
      <c r="B183" s="19" t="s">
        <v>375</v>
      </c>
      <c r="C183" s="19" t="s">
        <v>185</v>
      </c>
      <c r="D183" s="19" t="s">
        <v>185</v>
      </c>
      <c r="E183" s="89">
        <v>212.1</v>
      </c>
      <c r="F183" s="84">
        <v>44345</v>
      </c>
      <c r="G183" s="106">
        <f t="shared" si="6"/>
        <v>44710</v>
      </c>
    </row>
    <row r="184" spans="1:7" ht="12.75">
      <c r="A184" s="18">
        <v>12</v>
      </c>
      <c r="B184" s="19" t="s">
        <v>186</v>
      </c>
      <c r="C184" s="19" t="s">
        <v>183</v>
      </c>
      <c r="D184" s="19" t="s">
        <v>183</v>
      </c>
      <c r="E184" s="89">
        <v>440.4</v>
      </c>
      <c r="F184" s="84">
        <v>44331</v>
      </c>
      <c r="G184" s="106">
        <f t="shared" si="6"/>
        <v>44696</v>
      </c>
    </row>
    <row r="185" spans="1:7" ht="25.5">
      <c r="A185" s="18">
        <v>13</v>
      </c>
      <c r="B185" s="19" t="s">
        <v>187</v>
      </c>
      <c r="C185" s="19" t="s">
        <v>175</v>
      </c>
      <c r="D185" s="19" t="s">
        <v>175</v>
      </c>
      <c r="E185" s="89">
        <v>221.8</v>
      </c>
      <c r="F185" s="84">
        <v>44376</v>
      </c>
      <c r="G185" s="106">
        <f t="shared" si="6"/>
        <v>44741</v>
      </c>
    </row>
    <row r="186" spans="1:7" ht="25.5">
      <c r="A186" s="18">
        <v>14</v>
      </c>
      <c r="B186" s="19" t="s">
        <v>188</v>
      </c>
      <c r="C186" s="19" t="s">
        <v>173</v>
      </c>
      <c r="D186" s="19" t="s">
        <v>173</v>
      </c>
      <c r="E186" s="89">
        <v>119.8</v>
      </c>
      <c r="F186" s="84">
        <v>44374</v>
      </c>
      <c r="G186" s="106">
        <f t="shared" si="6"/>
        <v>44739</v>
      </c>
    </row>
    <row r="187" spans="1:7" ht="25.5">
      <c r="A187" s="18">
        <v>15</v>
      </c>
      <c r="B187" s="19" t="s">
        <v>189</v>
      </c>
      <c r="C187" s="19" t="s">
        <v>175</v>
      </c>
      <c r="D187" s="19" t="s">
        <v>175</v>
      </c>
      <c r="E187" s="89">
        <v>61.3</v>
      </c>
      <c r="F187" s="84">
        <v>44325</v>
      </c>
      <c r="G187" s="106">
        <f t="shared" si="6"/>
        <v>44690</v>
      </c>
    </row>
    <row r="188" spans="1:7" ht="12.75">
      <c r="A188" s="18">
        <v>16</v>
      </c>
      <c r="B188" s="19" t="s">
        <v>190</v>
      </c>
      <c r="C188" s="19" t="s">
        <v>175</v>
      </c>
      <c r="D188" s="19" t="s">
        <v>175</v>
      </c>
      <c r="E188" s="89">
        <v>126.5</v>
      </c>
      <c r="F188" s="84">
        <v>44354</v>
      </c>
      <c r="G188" s="106">
        <f t="shared" si="6"/>
        <v>44719</v>
      </c>
    </row>
    <row r="189" spans="1:7" ht="12.75">
      <c r="A189" s="18">
        <v>17</v>
      </c>
      <c r="B189" s="19" t="s">
        <v>191</v>
      </c>
      <c r="C189" s="19" t="s">
        <v>175</v>
      </c>
      <c r="D189" s="19" t="s">
        <v>175</v>
      </c>
      <c r="E189" s="89">
        <v>79.8</v>
      </c>
      <c r="F189" s="84">
        <v>44337</v>
      </c>
      <c r="G189" s="106">
        <f t="shared" si="6"/>
        <v>44702</v>
      </c>
    </row>
    <row r="190" spans="1:7" ht="12.75">
      <c r="A190" s="18">
        <v>18</v>
      </c>
      <c r="B190" s="19" t="s">
        <v>20</v>
      </c>
      <c r="C190" s="19" t="s">
        <v>175</v>
      </c>
      <c r="D190" s="19" t="s">
        <v>175</v>
      </c>
      <c r="E190" s="89">
        <v>48</v>
      </c>
      <c r="F190" s="84">
        <v>44354</v>
      </c>
      <c r="G190" s="106">
        <f t="shared" si="6"/>
        <v>44719</v>
      </c>
    </row>
    <row r="191" spans="1:7" ht="12.75">
      <c r="A191" s="18">
        <v>19</v>
      </c>
      <c r="B191" s="19" t="s">
        <v>136</v>
      </c>
      <c r="C191" s="19" t="s">
        <v>175</v>
      </c>
      <c r="D191" s="19" t="s">
        <v>175</v>
      </c>
      <c r="E191" s="89">
        <v>45.5</v>
      </c>
      <c r="F191" s="84">
        <v>44354</v>
      </c>
      <c r="G191" s="106">
        <f t="shared" si="6"/>
        <v>44719</v>
      </c>
    </row>
    <row r="192" spans="1:7" ht="12.75">
      <c r="A192" s="18">
        <v>20</v>
      </c>
      <c r="B192" s="19" t="s">
        <v>243</v>
      </c>
      <c r="C192" s="19" t="s">
        <v>192</v>
      </c>
      <c r="D192" s="19" t="s">
        <v>192</v>
      </c>
      <c r="E192" s="89">
        <v>94</v>
      </c>
      <c r="F192" s="84">
        <v>44334</v>
      </c>
      <c r="G192" s="106">
        <f t="shared" si="6"/>
        <v>44699</v>
      </c>
    </row>
    <row r="193" spans="1:7" ht="25.5">
      <c r="A193" s="18">
        <v>21</v>
      </c>
      <c r="B193" s="19" t="s">
        <v>193</v>
      </c>
      <c r="C193" s="19" t="s">
        <v>175</v>
      </c>
      <c r="D193" s="19" t="s">
        <v>175</v>
      </c>
      <c r="E193" s="89">
        <v>359.2</v>
      </c>
      <c r="F193" s="84">
        <v>44339</v>
      </c>
      <c r="G193" s="106">
        <f t="shared" si="6"/>
        <v>44704</v>
      </c>
    </row>
    <row r="194" spans="1:7" ht="12.75">
      <c r="A194" s="18">
        <v>22</v>
      </c>
      <c r="B194" s="19" t="s">
        <v>194</v>
      </c>
      <c r="C194" s="19" t="s">
        <v>175</v>
      </c>
      <c r="D194" s="19" t="s">
        <v>175</v>
      </c>
      <c r="E194" s="89">
        <v>805.61</v>
      </c>
      <c r="F194" s="84">
        <v>44332</v>
      </c>
      <c r="G194" s="106">
        <f t="shared" si="6"/>
        <v>44697</v>
      </c>
    </row>
    <row r="195" spans="1:7" ht="25.5">
      <c r="A195" s="18">
        <v>23</v>
      </c>
      <c r="B195" s="19" t="s">
        <v>195</v>
      </c>
      <c r="C195" s="19" t="s">
        <v>185</v>
      </c>
      <c r="D195" s="19" t="s">
        <v>185</v>
      </c>
      <c r="E195" s="89">
        <v>865.5</v>
      </c>
      <c r="F195" s="84">
        <v>44347</v>
      </c>
      <c r="G195" s="106">
        <f t="shared" si="6"/>
        <v>44712</v>
      </c>
    </row>
    <row r="196" spans="1:7" ht="25.5">
      <c r="A196" s="18">
        <v>24</v>
      </c>
      <c r="B196" s="19" t="s">
        <v>306</v>
      </c>
      <c r="C196" s="19" t="s">
        <v>294</v>
      </c>
      <c r="D196" s="19" t="s">
        <v>295</v>
      </c>
      <c r="E196" s="89">
        <v>83</v>
      </c>
      <c r="F196" s="84">
        <v>44346</v>
      </c>
      <c r="G196" s="106">
        <f t="shared" si="6"/>
        <v>44711</v>
      </c>
    </row>
    <row r="197" spans="1:7" ht="25.5">
      <c r="A197" s="18">
        <v>25</v>
      </c>
      <c r="B197" s="19" t="s">
        <v>306</v>
      </c>
      <c r="C197" s="19" t="s">
        <v>296</v>
      </c>
      <c r="D197" s="19" t="s">
        <v>295</v>
      </c>
      <c r="E197" s="89">
        <v>298</v>
      </c>
      <c r="F197" s="84">
        <v>44346</v>
      </c>
      <c r="G197" s="106">
        <f t="shared" si="6"/>
        <v>44711</v>
      </c>
    </row>
    <row r="198" spans="1:7" ht="25.5">
      <c r="A198" s="18">
        <v>26</v>
      </c>
      <c r="B198" s="19" t="s">
        <v>306</v>
      </c>
      <c r="C198" s="19" t="s">
        <v>297</v>
      </c>
      <c r="D198" s="19" t="s">
        <v>295</v>
      </c>
      <c r="E198" s="89">
        <v>78.8</v>
      </c>
      <c r="F198" s="84">
        <v>44346</v>
      </c>
      <c r="G198" s="106">
        <f t="shared" si="6"/>
        <v>44711</v>
      </c>
    </row>
    <row r="199" spans="1:7" ht="25.5">
      <c r="A199" s="18">
        <v>27</v>
      </c>
      <c r="B199" s="19" t="s">
        <v>306</v>
      </c>
      <c r="C199" s="19" t="s">
        <v>298</v>
      </c>
      <c r="D199" s="19" t="s">
        <v>295</v>
      </c>
      <c r="E199" s="89">
        <v>28</v>
      </c>
      <c r="F199" s="84">
        <v>44346</v>
      </c>
      <c r="G199" s="106">
        <f t="shared" si="6"/>
        <v>44711</v>
      </c>
    </row>
    <row r="200" spans="1:7" ht="51">
      <c r="A200" s="18">
        <v>28</v>
      </c>
      <c r="B200" s="19" t="s">
        <v>306</v>
      </c>
      <c r="C200" s="19" t="s">
        <v>299</v>
      </c>
      <c r="D200" s="19" t="s">
        <v>302</v>
      </c>
      <c r="E200" s="89">
        <v>14.5</v>
      </c>
      <c r="F200" s="84">
        <v>44346</v>
      </c>
      <c r="G200" s="106">
        <f t="shared" si="6"/>
        <v>44711</v>
      </c>
    </row>
    <row r="201" spans="1:7" ht="25.5">
      <c r="A201" s="18">
        <v>29</v>
      </c>
      <c r="B201" s="19" t="s">
        <v>306</v>
      </c>
      <c r="C201" s="19" t="s">
        <v>300</v>
      </c>
      <c r="D201" s="19" t="s">
        <v>295</v>
      </c>
      <c r="E201" s="89">
        <v>23.7</v>
      </c>
      <c r="F201" s="84">
        <v>44346</v>
      </c>
      <c r="G201" s="106">
        <f t="shared" si="6"/>
        <v>44711</v>
      </c>
    </row>
    <row r="202" spans="1:7" ht="51">
      <c r="A202" s="18">
        <v>30</v>
      </c>
      <c r="B202" s="19" t="s">
        <v>306</v>
      </c>
      <c r="C202" s="19" t="s">
        <v>301</v>
      </c>
      <c r="D202" s="19" t="s">
        <v>302</v>
      </c>
      <c r="E202" s="89">
        <v>89.8</v>
      </c>
      <c r="F202" s="84">
        <v>44346</v>
      </c>
      <c r="G202" s="106">
        <f t="shared" si="6"/>
        <v>44711</v>
      </c>
    </row>
    <row r="203" spans="1:7" ht="51">
      <c r="A203" s="18">
        <v>31</v>
      </c>
      <c r="B203" s="19" t="s">
        <v>306</v>
      </c>
      <c r="C203" s="19" t="s">
        <v>304</v>
      </c>
      <c r="D203" s="19" t="s">
        <v>303</v>
      </c>
      <c r="E203" s="89">
        <v>96.5</v>
      </c>
      <c r="F203" s="84">
        <v>44346</v>
      </c>
      <c r="G203" s="106">
        <f t="shared" si="6"/>
        <v>44711</v>
      </c>
    </row>
    <row r="204" spans="1:7" ht="12.75">
      <c r="A204" s="18">
        <v>32</v>
      </c>
      <c r="B204" s="19" t="s">
        <v>309</v>
      </c>
      <c r="C204" s="19" t="s">
        <v>192</v>
      </c>
      <c r="D204" s="19" t="s">
        <v>192</v>
      </c>
      <c r="E204" s="89">
        <v>320</v>
      </c>
      <c r="F204" s="84">
        <v>44367</v>
      </c>
      <c r="G204" s="106">
        <f t="shared" si="6"/>
        <v>44732</v>
      </c>
    </row>
    <row r="205" spans="1:7" ht="12.75">
      <c r="A205" s="18">
        <v>33</v>
      </c>
      <c r="B205" s="19" t="s">
        <v>341</v>
      </c>
      <c r="C205" s="19" t="s">
        <v>192</v>
      </c>
      <c r="D205" s="19" t="s">
        <v>192</v>
      </c>
      <c r="E205" s="89">
        <v>278.6</v>
      </c>
      <c r="F205" s="84">
        <v>44367</v>
      </c>
      <c r="G205" s="106">
        <f t="shared" si="6"/>
        <v>44732</v>
      </c>
    </row>
    <row r="206" spans="1:7" ht="12.75">
      <c r="A206" s="18">
        <v>34</v>
      </c>
      <c r="B206" s="19" t="s">
        <v>310</v>
      </c>
      <c r="C206" s="19" t="s">
        <v>192</v>
      </c>
      <c r="D206" s="19" t="s">
        <v>192</v>
      </c>
      <c r="E206" s="89">
        <v>130.9</v>
      </c>
      <c r="F206" s="84">
        <v>44367</v>
      </c>
      <c r="G206" s="106">
        <f t="shared" si="6"/>
        <v>44732</v>
      </c>
    </row>
    <row r="207" spans="1:7" ht="12.75">
      <c r="A207" s="18">
        <v>35</v>
      </c>
      <c r="B207" s="19" t="s">
        <v>329</v>
      </c>
      <c r="C207" s="19" t="s">
        <v>175</v>
      </c>
      <c r="D207" s="19" t="s">
        <v>175</v>
      </c>
      <c r="E207" s="89">
        <v>469.7</v>
      </c>
      <c r="F207" s="84">
        <v>44368</v>
      </c>
      <c r="G207" s="106">
        <f t="shared" si="6"/>
        <v>44733</v>
      </c>
    </row>
    <row r="208" spans="1:7" ht="12.75">
      <c r="A208" s="18">
        <v>36</v>
      </c>
      <c r="B208" s="19" t="s">
        <v>250</v>
      </c>
      <c r="C208" s="19" t="s">
        <v>66</v>
      </c>
      <c r="D208" s="19" t="s">
        <v>192</v>
      </c>
      <c r="E208" s="113">
        <v>242</v>
      </c>
      <c r="F208" s="84">
        <v>44347</v>
      </c>
      <c r="G208" s="106">
        <f t="shared" si="6"/>
        <v>44712</v>
      </c>
    </row>
    <row r="209" spans="1:7" ht="12.75">
      <c r="A209" s="18">
        <v>37</v>
      </c>
      <c r="B209" s="19" t="s">
        <v>332</v>
      </c>
      <c r="C209" s="19" t="s">
        <v>175</v>
      </c>
      <c r="D209" s="19" t="s">
        <v>175</v>
      </c>
      <c r="E209" s="113">
        <v>72.7</v>
      </c>
      <c r="F209" s="84">
        <v>44333</v>
      </c>
      <c r="G209" s="106">
        <f t="shared" si="6"/>
        <v>44698</v>
      </c>
    </row>
    <row r="210" spans="1:7" ht="25.5">
      <c r="A210" s="18">
        <v>38</v>
      </c>
      <c r="B210" s="19" t="s">
        <v>330</v>
      </c>
      <c r="C210" s="19" t="s">
        <v>175</v>
      </c>
      <c r="D210" s="19" t="s">
        <v>175</v>
      </c>
      <c r="E210" s="89">
        <v>27.5</v>
      </c>
      <c r="F210" s="84">
        <v>44320</v>
      </c>
      <c r="G210" s="106">
        <f t="shared" si="6"/>
        <v>44685</v>
      </c>
    </row>
    <row r="211" spans="1:7" ht="25.5">
      <c r="A211" s="18">
        <v>39</v>
      </c>
      <c r="B211" s="19" t="s">
        <v>337</v>
      </c>
      <c r="C211" s="19" t="s">
        <v>175</v>
      </c>
      <c r="D211" s="19" t="s">
        <v>175</v>
      </c>
      <c r="E211" s="89">
        <v>1079.21</v>
      </c>
      <c r="F211" s="84">
        <v>44346</v>
      </c>
      <c r="G211" s="106">
        <f t="shared" si="6"/>
        <v>44711</v>
      </c>
    </row>
    <row r="212" spans="1:7" ht="38.25">
      <c r="A212" s="18">
        <v>40</v>
      </c>
      <c r="B212" s="19" t="s">
        <v>338</v>
      </c>
      <c r="C212" s="19" t="s">
        <v>175</v>
      </c>
      <c r="D212" s="19" t="s">
        <v>175</v>
      </c>
      <c r="E212" s="89">
        <v>70.29</v>
      </c>
      <c r="F212" s="84">
        <v>44346</v>
      </c>
      <c r="G212" s="106">
        <f t="shared" si="6"/>
        <v>44711</v>
      </c>
    </row>
    <row r="213" spans="1:7" ht="38.25">
      <c r="A213" s="18">
        <v>41</v>
      </c>
      <c r="B213" s="19" t="s">
        <v>339</v>
      </c>
      <c r="C213" s="19" t="s">
        <v>175</v>
      </c>
      <c r="D213" s="19" t="s">
        <v>175</v>
      </c>
      <c r="E213" s="89">
        <v>52.32</v>
      </c>
      <c r="F213" s="84">
        <v>44346</v>
      </c>
      <c r="G213" s="106">
        <f t="shared" si="6"/>
        <v>44711</v>
      </c>
    </row>
    <row r="214" spans="1:7" ht="25.5">
      <c r="A214" s="18">
        <v>42</v>
      </c>
      <c r="B214" s="19" t="s">
        <v>349</v>
      </c>
      <c r="C214" s="19" t="s">
        <v>175</v>
      </c>
      <c r="D214" s="19" t="s">
        <v>175</v>
      </c>
      <c r="E214" s="89">
        <v>922.07</v>
      </c>
      <c r="F214" s="84">
        <v>44434</v>
      </c>
      <c r="G214" s="106">
        <f t="shared" si="6"/>
        <v>44799</v>
      </c>
    </row>
    <row r="215" spans="1:7" ht="63.75">
      <c r="A215" s="18">
        <v>43</v>
      </c>
      <c r="B215" s="19" t="s">
        <v>363</v>
      </c>
      <c r="C215" s="19" t="s">
        <v>364</v>
      </c>
      <c r="D215" s="19" t="s">
        <v>365</v>
      </c>
      <c r="E215" s="89">
        <v>216</v>
      </c>
      <c r="F215" s="84">
        <v>44377</v>
      </c>
      <c r="G215" s="106">
        <f t="shared" si="6"/>
        <v>44742</v>
      </c>
    </row>
    <row r="216" spans="1:7" ht="38.25">
      <c r="A216" s="18">
        <v>44</v>
      </c>
      <c r="B216" s="19" t="s">
        <v>377</v>
      </c>
      <c r="C216" s="19" t="s">
        <v>335</v>
      </c>
      <c r="D216" s="19" t="s">
        <v>335</v>
      </c>
      <c r="E216" s="89">
        <v>59.6</v>
      </c>
      <c r="F216" s="84"/>
      <c r="G216" s="106">
        <v>44692</v>
      </c>
    </row>
    <row r="217" spans="1:7" ht="12.75">
      <c r="A217" s="18">
        <v>45</v>
      </c>
      <c r="B217" s="19" t="s">
        <v>378</v>
      </c>
      <c r="C217" s="19" t="s">
        <v>335</v>
      </c>
      <c r="D217" s="19" t="s">
        <v>335</v>
      </c>
      <c r="E217" s="89"/>
      <c r="F217" s="84"/>
      <c r="G217" s="106">
        <v>44715</v>
      </c>
    </row>
    <row r="218" spans="1:7" ht="13.5" thickBot="1">
      <c r="A218" s="24">
        <v>46</v>
      </c>
      <c r="B218" s="34" t="s">
        <v>381</v>
      </c>
      <c r="C218" s="34" t="s">
        <v>335</v>
      </c>
      <c r="D218" s="34" t="s">
        <v>335</v>
      </c>
      <c r="E218" s="98">
        <v>157.5</v>
      </c>
      <c r="F218" s="85"/>
      <c r="G218" s="107">
        <v>44724</v>
      </c>
    </row>
    <row r="219" spans="1:7" ht="13.5" thickBot="1">
      <c r="A219" s="57"/>
      <c r="B219" s="58"/>
      <c r="C219" s="58"/>
      <c r="D219" s="58"/>
      <c r="E219" s="59"/>
      <c r="F219" s="60"/>
      <c r="G219" s="79"/>
    </row>
    <row r="220" spans="1:7" ht="30">
      <c r="A220" s="61"/>
      <c r="B220" s="62" t="s">
        <v>314</v>
      </c>
      <c r="C220" s="63" t="s">
        <v>323</v>
      </c>
      <c r="D220" s="64"/>
      <c r="E220" s="65" t="s">
        <v>324</v>
      </c>
      <c r="F220" s="86"/>
      <c r="G220" s="32"/>
    </row>
    <row r="221" spans="1:7" ht="25.5">
      <c r="A221" s="16"/>
      <c r="B221" s="20" t="s">
        <v>372</v>
      </c>
      <c r="C221" s="39"/>
      <c r="D221" s="39"/>
      <c r="E221" s="39"/>
      <c r="F221" s="82"/>
      <c r="G221" s="17"/>
    </row>
    <row r="222" spans="1:7" ht="25.5">
      <c r="A222" s="18">
        <v>1</v>
      </c>
      <c r="B222" s="66" t="s">
        <v>315</v>
      </c>
      <c r="C222" s="19" t="s">
        <v>316</v>
      </c>
      <c r="D222" s="19"/>
      <c r="E222" s="89">
        <v>740</v>
      </c>
      <c r="F222" s="84">
        <v>44353</v>
      </c>
      <c r="G222" s="106">
        <f>DATE(YEAR(F222)+1,MONTH(F222),DAY(F222))</f>
        <v>44718</v>
      </c>
    </row>
    <row r="223" spans="1:7" ht="25.5">
      <c r="A223" s="18">
        <v>2</v>
      </c>
      <c r="B223" s="66" t="s">
        <v>317</v>
      </c>
      <c r="C223" s="19" t="s">
        <v>316</v>
      </c>
      <c r="D223" s="19"/>
      <c r="E223" s="89">
        <v>110</v>
      </c>
      <c r="F223" s="84">
        <v>44353</v>
      </c>
      <c r="G223" s="106">
        <f>DATE(YEAR(F223)+1,MONTH(F223),DAY(F223))</f>
        <v>44718</v>
      </c>
    </row>
    <row r="224" spans="1:7" ht="25.5">
      <c r="A224" s="18">
        <v>3</v>
      </c>
      <c r="B224" s="66" t="s">
        <v>320</v>
      </c>
      <c r="C224" s="19" t="s">
        <v>316</v>
      </c>
      <c r="D224" s="19"/>
      <c r="E224" s="89">
        <v>1030</v>
      </c>
      <c r="F224" s="84">
        <v>44353</v>
      </c>
      <c r="G224" s="106">
        <f>DATE(YEAR(F224)+1,MONTH(F224),DAY(F224))</f>
        <v>44718</v>
      </c>
    </row>
    <row r="225" spans="1:7" ht="25.5">
      <c r="A225" s="18">
        <v>4</v>
      </c>
      <c r="B225" s="66" t="s">
        <v>321</v>
      </c>
      <c r="C225" s="19" t="s">
        <v>318</v>
      </c>
      <c r="D225" s="19"/>
      <c r="E225" s="89">
        <v>1760</v>
      </c>
      <c r="F225" s="84">
        <v>44353</v>
      </c>
      <c r="G225" s="106">
        <f>DATE(YEAR(F225)+1,MONTH(F225),DAY(F225))</f>
        <v>44718</v>
      </c>
    </row>
    <row r="226" spans="1:7" ht="25.5">
      <c r="A226" s="18">
        <v>5</v>
      </c>
      <c r="B226" s="66" t="s">
        <v>322</v>
      </c>
      <c r="C226" s="19" t="s">
        <v>319</v>
      </c>
      <c r="D226" s="19"/>
      <c r="E226" s="89">
        <v>680</v>
      </c>
      <c r="F226" s="84">
        <v>44368</v>
      </c>
      <c r="G226" s="106">
        <f>DATE(YEAR(F226)+1,MONTH(F226),DAY(F226))</f>
        <v>44733</v>
      </c>
    </row>
    <row r="227" spans="1:7" ht="25.5">
      <c r="A227" s="16"/>
      <c r="B227" s="20" t="s">
        <v>371</v>
      </c>
      <c r="C227" s="39"/>
      <c r="D227" s="39"/>
      <c r="E227" s="97"/>
      <c r="F227" s="82"/>
      <c r="G227" s="17"/>
    </row>
    <row r="228" spans="1:7" ht="25.5">
      <c r="A228" s="18">
        <v>6</v>
      </c>
      <c r="B228" s="66" t="s">
        <v>325</v>
      </c>
      <c r="C228" s="19" t="s">
        <v>316</v>
      </c>
      <c r="D228" s="19"/>
      <c r="E228" s="89">
        <v>570</v>
      </c>
      <c r="F228" s="84">
        <v>44353</v>
      </c>
      <c r="G228" s="106">
        <f>DATE(YEAR(F228)+1,MONTH(F228),DAY(F228))</f>
        <v>44718</v>
      </c>
    </row>
    <row r="229" spans="1:7" ht="26.25" thickBot="1">
      <c r="A229" s="24">
        <v>7</v>
      </c>
      <c r="B229" s="67" t="s">
        <v>326</v>
      </c>
      <c r="C229" s="34" t="s">
        <v>318</v>
      </c>
      <c r="D229" s="34"/>
      <c r="E229" s="98">
        <v>1275</v>
      </c>
      <c r="F229" s="85">
        <v>44353</v>
      </c>
      <c r="G229" s="107">
        <f>DATE(YEAR(F229)+1,MONTH(F229),DAY(F229))</f>
        <v>44718</v>
      </c>
    </row>
    <row r="230" spans="1:7" ht="13.5" thickBot="1">
      <c r="A230" s="68"/>
      <c r="B230" s="69"/>
      <c r="C230" s="58"/>
      <c r="D230" s="58"/>
      <c r="E230" s="70"/>
      <c r="F230" s="48"/>
      <c r="G230" s="46"/>
    </row>
    <row r="231" spans="1:7" ht="12.75" customHeight="1">
      <c r="A231" s="154" t="s">
        <v>197</v>
      </c>
      <c r="B231" s="155"/>
      <c r="C231" s="155"/>
      <c r="D231" s="155"/>
      <c r="E231" s="155"/>
      <c r="F231" s="155"/>
      <c r="G231" s="156"/>
    </row>
    <row r="232" spans="1:7" ht="12.75">
      <c r="A232" s="18">
        <v>1</v>
      </c>
      <c r="B232" s="19" t="s">
        <v>199</v>
      </c>
      <c r="C232" s="19" t="s">
        <v>52</v>
      </c>
      <c r="D232" s="19" t="s">
        <v>175</v>
      </c>
      <c r="E232" s="89">
        <v>63.6</v>
      </c>
      <c r="F232" s="84">
        <v>44349</v>
      </c>
      <c r="G232" s="106">
        <f aca="true" t="shared" si="7" ref="G232:G266">DATE(YEAR(F232)+1,MONTH(F232),DAY(F232))</f>
        <v>44714</v>
      </c>
    </row>
    <row r="233" spans="1:7" ht="12.75">
      <c r="A233" s="18">
        <v>2</v>
      </c>
      <c r="B233" s="19" t="s">
        <v>90</v>
      </c>
      <c r="C233" s="19" t="s">
        <v>200</v>
      </c>
      <c r="D233" s="19" t="s">
        <v>175</v>
      </c>
      <c r="E233" s="89">
        <v>68.8</v>
      </c>
      <c r="F233" s="84">
        <v>44333</v>
      </c>
      <c r="G233" s="106">
        <f t="shared" si="7"/>
        <v>44698</v>
      </c>
    </row>
    <row r="234" spans="1:7" ht="12.75">
      <c r="A234" s="18">
        <v>3</v>
      </c>
      <c r="B234" s="19" t="s">
        <v>201</v>
      </c>
      <c r="C234" s="19" t="s">
        <v>202</v>
      </c>
      <c r="D234" s="19" t="s">
        <v>244</v>
      </c>
      <c r="E234" s="89">
        <v>68.8</v>
      </c>
      <c r="F234" s="84">
        <v>44350</v>
      </c>
      <c r="G234" s="106">
        <f t="shared" si="7"/>
        <v>44715</v>
      </c>
    </row>
    <row r="235" spans="1:7" ht="12.75">
      <c r="A235" s="18">
        <v>4</v>
      </c>
      <c r="B235" s="19" t="s">
        <v>201</v>
      </c>
      <c r="C235" s="19" t="s">
        <v>200</v>
      </c>
      <c r="D235" s="19" t="s">
        <v>175</v>
      </c>
      <c r="E235" s="89">
        <v>53.8</v>
      </c>
      <c r="F235" s="84">
        <v>44350</v>
      </c>
      <c r="G235" s="106">
        <f t="shared" si="7"/>
        <v>44715</v>
      </c>
    </row>
    <row r="236" spans="1:7" ht="12.75">
      <c r="A236" s="18">
        <v>5</v>
      </c>
      <c r="B236" s="19" t="s">
        <v>203</v>
      </c>
      <c r="C236" s="19" t="s">
        <v>204</v>
      </c>
      <c r="D236" s="19" t="s">
        <v>175</v>
      </c>
      <c r="E236" s="89">
        <v>37</v>
      </c>
      <c r="F236" s="84">
        <v>44320</v>
      </c>
      <c r="G236" s="106">
        <f t="shared" si="7"/>
        <v>44685</v>
      </c>
    </row>
    <row r="237" spans="1:7" ht="12.75">
      <c r="A237" s="18">
        <v>6</v>
      </c>
      <c r="B237" s="19" t="s">
        <v>8</v>
      </c>
      <c r="C237" s="19" t="s">
        <v>200</v>
      </c>
      <c r="D237" s="19" t="s">
        <v>244</v>
      </c>
      <c r="E237" s="89">
        <v>11.5</v>
      </c>
      <c r="F237" s="84">
        <v>44320</v>
      </c>
      <c r="G237" s="106">
        <f t="shared" si="7"/>
        <v>44685</v>
      </c>
    </row>
    <row r="238" spans="1:7" ht="12.75">
      <c r="A238" s="18">
        <v>7</v>
      </c>
      <c r="B238" s="19" t="s">
        <v>205</v>
      </c>
      <c r="C238" s="19" t="s">
        <v>206</v>
      </c>
      <c r="D238" s="19" t="s">
        <v>175</v>
      </c>
      <c r="E238" s="89">
        <v>8</v>
      </c>
      <c r="F238" s="84">
        <v>44320</v>
      </c>
      <c r="G238" s="106">
        <f t="shared" si="7"/>
        <v>44685</v>
      </c>
    </row>
    <row r="239" spans="1:7" ht="12.75">
      <c r="A239" s="18">
        <v>8</v>
      </c>
      <c r="B239" s="19" t="s">
        <v>207</v>
      </c>
      <c r="C239" s="19" t="s">
        <v>206</v>
      </c>
      <c r="D239" s="19" t="s">
        <v>192</v>
      </c>
      <c r="E239" s="89">
        <v>9.3</v>
      </c>
      <c r="F239" s="84">
        <v>44320</v>
      </c>
      <c r="G239" s="106">
        <f t="shared" si="7"/>
        <v>44685</v>
      </c>
    </row>
    <row r="240" spans="1:7" ht="25.5">
      <c r="A240" s="18">
        <v>9</v>
      </c>
      <c r="B240" s="19" t="s">
        <v>208</v>
      </c>
      <c r="C240" s="19" t="s">
        <v>209</v>
      </c>
      <c r="D240" s="19" t="s">
        <v>173</v>
      </c>
      <c r="E240" s="89">
        <v>14</v>
      </c>
      <c r="F240" s="84">
        <v>44321</v>
      </c>
      <c r="G240" s="106">
        <f t="shared" si="7"/>
        <v>44686</v>
      </c>
    </row>
    <row r="241" spans="1:7" ht="12.75">
      <c r="A241" s="18">
        <v>10</v>
      </c>
      <c r="B241" s="19" t="s">
        <v>84</v>
      </c>
      <c r="C241" s="19" t="s">
        <v>210</v>
      </c>
      <c r="D241" s="19" t="s">
        <v>244</v>
      </c>
      <c r="E241" s="89">
        <v>49.5</v>
      </c>
      <c r="F241" s="84">
        <v>44346</v>
      </c>
      <c r="G241" s="106">
        <f t="shared" si="7"/>
        <v>44711</v>
      </c>
    </row>
    <row r="242" spans="1:7" ht="12.75">
      <c r="A242" s="18">
        <v>11</v>
      </c>
      <c r="B242" s="19" t="s">
        <v>211</v>
      </c>
      <c r="C242" s="19" t="s">
        <v>9</v>
      </c>
      <c r="D242" s="19" t="s">
        <v>175</v>
      </c>
      <c r="E242" s="89">
        <v>7.7</v>
      </c>
      <c r="F242" s="84">
        <v>44346</v>
      </c>
      <c r="G242" s="106">
        <f t="shared" si="7"/>
        <v>44711</v>
      </c>
    </row>
    <row r="243" spans="1:7" ht="25.5">
      <c r="A243" s="18">
        <v>12</v>
      </c>
      <c r="B243" s="19" t="s">
        <v>212</v>
      </c>
      <c r="C243" s="19" t="s">
        <v>204</v>
      </c>
      <c r="D243" s="19" t="s">
        <v>245</v>
      </c>
      <c r="E243" s="89">
        <v>13</v>
      </c>
      <c r="F243" s="84">
        <v>44356</v>
      </c>
      <c r="G243" s="106">
        <f t="shared" si="7"/>
        <v>44721</v>
      </c>
    </row>
    <row r="244" spans="1:7" ht="12.75">
      <c r="A244" s="18">
        <v>13</v>
      </c>
      <c r="B244" s="19" t="s">
        <v>213</v>
      </c>
      <c r="C244" s="19" t="s">
        <v>19</v>
      </c>
      <c r="D244" s="19" t="s">
        <v>175</v>
      </c>
      <c r="E244" s="89">
        <v>72.8</v>
      </c>
      <c r="F244" s="84">
        <v>44356</v>
      </c>
      <c r="G244" s="106">
        <f t="shared" si="7"/>
        <v>44721</v>
      </c>
    </row>
    <row r="245" spans="1:7" ht="12.75">
      <c r="A245" s="18">
        <v>14</v>
      </c>
      <c r="B245" s="19" t="s">
        <v>214</v>
      </c>
      <c r="C245" s="19" t="s">
        <v>52</v>
      </c>
      <c r="D245" s="19" t="s">
        <v>246</v>
      </c>
      <c r="E245" s="89">
        <v>9</v>
      </c>
      <c r="F245" s="84">
        <v>44356</v>
      </c>
      <c r="G245" s="106">
        <f t="shared" si="7"/>
        <v>44721</v>
      </c>
    </row>
    <row r="246" spans="1:7" ht="12.75">
      <c r="A246" s="18">
        <v>15</v>
      </c>
      <c r="B246" s="19" t="s">
        <v>61</v>
      </c>
      <c r="C246" s="19" t="s">
        <v>19</v>
      </c>
      <c r="D246" s="19" t="s">
        <v>246</v>
      </c>
      <c r="E246" s="89">
        <v>18.6</v>
      </c>
      <c r="F246" s="84">
        <v>44353</v>
      </c>
      <c r="G246" s="106">
        <f t="shared" si="7"/>
        <v>44718</v>
      </c>
    </row>
    <row r="247" spans="1:7" ht="12.75">
      <c r="A247" s="18">
        <v>16</v>
      </c>
      <c r="B247" s="19" t="s">
        <v>215</v>
      </c>
      <c r="C247" s="19" t="s">
        <v>216</v>
      </c>
      <c r="D247" s="19" t="s">
        <v>175</v>
      </c>
      <c r="E247" s="89">
        <v>12</v>
      </c>
      <c r="F247" s="84">
        <v>44321</v>
      </c>
      <c r="G247" s="106">
        <f t="shared" si="7"/>
        <v>44686</v>
      </c>
    </row>
    <row r="248" spans="1:7" ht="25.5">
      <c r="A248" s="18">
        <v>17</v>
      </c>
      <c r="B248" s="19" t="s">
        <v>217</v>
      </c>
      <c r="C248" s="19" t="s">
        <v>204</v>
      </c>
      <c r="D248" s="19" t="s">
        <v>175</v>
      </c>
      <c r="E248" s="89">
        <v>11.5</v>
      </c>
      <c r="F248" s="84">
        <v>44321</v>
      </c>
      <c r="G248" s="106">
        <f t="shared" si="7"/>
        <v>44686</v>
      </c>
    </row>
    <row r="249" spans="1:7" ht="25.5">
      <c r="A249" s="18">
        <v>18</v>
      </c>
      <c r="B249" s="19" t="s">
        <v>218</v>
      </c>
      <c r="C249" s="19" t="s">
        <v>204</v>
      </c>
      <c r="D249" s="19" t="s">
        <v>244</v>
      </c>
      <c r="E249" s="89">
        <v>10.3</v>
      </c>
      <c r="F249" s="84">
        <v>44324</v>
      </c>
      <c r="G249" s="106">
        <f t="shared" si="7"/>
        <v>44689</v>
      </c>
    </row>
    <row r="250" spans="1:7" ht="25.5">
      <c r="A250" s="18">
        <v>19</v>
      </c>
      <c r="B250" s="19" t="s">
        <v>219</v>
      </c>
      <c r="C250" s="19" t="s">
        <v>204</v>
      </c>
      <c r="D250" s="19" t="s">
        <v>175</v>
      </c>
      <c r="E250" s="89">
        <v>9.2</v>
      </c>
      <c r="F250" s="84">
        <v>44324</v>
      </c>
      <c r="G250" s="106">
        <f t="shared" si="7"/>
        <v>44689</v>
      </c>
    </row>
    <row r="251" spans="1:7" ht="25.5">
      <c r="A251" s="18">
        <v>20</v>
      </c>
      <c r="B251" s="19" t="s">
        <v>220</v>
      </c>
      <c r="C251" s="19" t="s">
        <v>198</v>
      </c>
      <c r="D251" s="19" t="s">
        <v>175</v>
      </c>
      <c r="E251" s="89">
        <v>32</v>
      </c>
      <c r="F251" s="84">
        <v>44327</v>
      </c>
      <c r="G251" s="106">
        <f t="shared" si="7"/>
        <v>44692</v>
      </c>
    </row>
    <row r="252" spans="1:7" ht="12.75">
      <c r="A252" s="18">
        <v>21</v>
      </c>
      <c r="B252" s="19" t="s">
        <v>221</v>
      </c>
      <c r="C252" s="19" t="s">
        <v>198</v>
      </c>
      <c r="D252" s="19" t="s">
        <v>175</v>
      </c>
      <c r="E252" s="89">
        <v>46</v>
      </c>
      <c r="F252" s="84">
        <v>44339</v>
      </c>
      <c r="G252" s="106">
        <f t="shared" si="7"/>
        <v>44704</v>
      </c>
    </row>
    <row r="253" spans="1:7" ht="25.5">
      <c r="A253" s="18">
        <v>22</v>
      </c>
      <c r="B253" s="23" t="s">
        <v>222</v>
      </c>
      <c r="C253" s="22" t="s">
        <v>198</v>
      </c>
      <c r="D253" s="22" t="s">
        <v>175</v>
      </c>
      <c r="E253" s="91">
        <v>110</v>
      </c>
      <c r="F253" s="84">
        <v>44327</v>
      </c>
      <c r="G253" s="106">
        <f t="shared" si="7"/>
        <v>44692</v>
      </c>
    </row>
    <row r="254" spans="1:7" ht="25.5">
      <c r="A254" s="18">
        <v>23</v>
      </c>
      <c r="B254" s="23" t="s">
        <v>223</v>
      </c>
      <c r="C254" s="22" t="s">
        <v>198</v>
      </c>
      <c r="D254" s="22" t="s">
        <v>192</v>
      </c>
      <c r="E254" s="91">
        <v>7</v>
      </c>
      <c r="F254" s="84">
        <v>44327</v>
      </c>
      <c r="G254" s="106">
        <f t="shared" si="7"/>
        <v>44692</v>
      </c>
    </row>
    <row r="255" spans="1:7" ht="12.75">
      <c r="A255" s="18">
        <v>24</v>
      </c>
      <c r="B255" s="23" t="s">
        <v>224</v>
      </c>
      <c r="C255" s="22" t="s">
        <v>225</v>
      </c>
      <c r="D255" s="22" t="s">
        <v>175</v>
      </c>
      <c r="E255" s="91">
        <v>29</v>
      </c>
      <c r="F255" s="84">
        <v>44327</v>
      </c>
      <c r="G255" s="106">
        <f t="shared" si="7"/>
        <v>44692</v>
      </c>
    </row>
    <row r="256" spans="1:7" ht="25.5">
      <c r="A256" s="18">
        <v>25</v>
      </c>
      <c r="B256" s="23" t="s">
        <v>226</v>
      </c>
      <c r="C256" s="22" t="s">
        <v>204</v>
      </c>
      <c r="D256" s="22" t="s">
        <v>175</v>
      </c>
      <c r="E256" s="91">
        <v>9</v>
      </c>
      <c r="F256" s="84">
        <v>44324</v>
      </c>
      <c r="G256" s="106">
        <f t="shared" si="7"/>
        <v>44689</v>
      </c>
    </row>
    <row r="257" spans="1:7" ht="12.75">
      <c r="A257" s="18">
        <v>26</v>
      </c>
      <c r="B257" s="23" t="s">
        <v>227</v>
      </c>
      <c r="C257" s="22" t="s">
        <v>9</v>
      </c>
      <c r="D257" s="22" t="s">
        <v>175</v>
      </c>
      <c r="E257" s="91">
        <v>110</v>
      </c>
      <c r="F257" s="84">
        <v>44356</v>
      </c>
      <c r="G257" s="106">
        <f t="shared" si="7"/>
        <v>44721</v>
      </c>
    </row>
    <row r="258" spans="1:7" ht="25.5">
      <c r="A258" s="18">
        <v>27</v>
      </c>
      <c r="B258" s="23" t="s">
        <v>228</v>
      </c>
      <c r="C258" s="22" t="s">
        <v>9</v>
      </c>
      <c r="D258" s="22" t="s">
        <v>175</v>
      </c>
      <c r="E258" s="91">
        <v>29.1</v>
      </c>
      <c r="F258" s="84">
        <v>44349</v>
      </c>
      <c r="G258" s="106">
        <f t="shared" si="7"/>
        <v>44714</v>
      </c>
    </row>
    <row r="259" spans="1:7" ht="12.75">
      <c r="A259" s="18">
        <v>28</v>
      </c>
      <c r="B259" s="23" t="s">
        <v>229</v>
      </c>
      <c r="C259" s="22" t="s">
        <v>204</v>
      </c>
      <c r="D259" s="22" t="s">
        <v>175</v>
      </c>
      <c r="E259" s="91">
        <v>12</v>
      </c>
      <c r="F259" s="84">
        <v>44324</v>
      </c>
      <c r="G259" s="106">
        <f t="shared" si="7"/>
        <v>44689</v>
      </c>
    </row>
    <row r="260" spans="1:7" ht="12.75">
      <c r="A260" s="18">
        <v>29</v>
      </c>
      <c r="B260" s="23" t="s">
        <v>44</v>
      </c>
      <c r="C260" s="22" t="s">
        <v>200</v>
      </c>
      <c r="D260" s="22" t="s">
        <v>244</v>
      </c>
      <c r="E260" s="91">
        <v>42.5</v>
      </c>
      <c r="F260" s="84">
        <v>44356</v>
      </c>
      <c r="G260" s="106">
        <f t="shared" si="7"/>
        <v>44721</v>
      </c>
    </row>
    <row r="261" spans="1:7" ht="12.75">
      <c r="A261" s="18">
        <v>30</v>
      </c>
      <c r="B261" s="23" t="s">
        <v>230</v>
      </c>
      <c r="C261" s="22" t="s">
        <v>198</v>
      </c>
      <c r="D261" s="19" t="s">
        <v>175</v>
      </c>
      <c r="E261" s="91">
        <v>49</v>
      </c>
      <c r="F261" s="84">
        <v>44337</v>
      </c>
      <c r="G261" s="106">
        <f t="shared" si="7"/>
        <v>44702</v>
      </c>
    </row>
    <row r="262" spans="1:7" ht="25.5">
      <c r="A262" s="18">
        <v>31</v>
      </c>
      <c r="B262" s="23" t="s">
        <v>231</v>
      </c>
      <c r="C262" s="22" t="s">
        <v>198</v>
      </c>
      <c r="D262" s="19" t="s">
        <v>175</v>
      </c>
      <c r="E262" s="91">
        <v>84</v>
      </c>
      <c r="F262" s="84">
        <v>44327</v>
      </c>
      <c r="G262" s="106">
        <f t="shared" si="7"/>
        <v>44692</v>
      </c>
    </row>
    <row r="263" spans="1:7" ht="25.5">
      <c r="A263" s="18">
        <v>32</v>
      </c>
      <c r="B263" s="19" t="s">
        <v>308</v>
      </c>
      <c r="C263" s="22" t="s">
        <v>307</v>
      </c>
      <c r="D263" s="19" t="s">
        <v>305</v>
      </c>
      <c r="E263" s="91">
        <v>20.1</v>
      </c>
      <c r="F263" s="84">
        <v>44334</v>
      </c>
      <c r="G263" s="106">
        <f t="shared" si="7"/>
        <v>44699</v>
      </c>
    </row>
    <row r="264" spans="1:7" s="8" customFormat="1" ht="12.75">
      <c r="A264" s="51">
        <v>33</v>
      </c>
      <c r="B264" s="116" t="s">
        <v>272</v>
      </c>
      <c r="C264" s="116" t="s">
        <v>311</v>
      </c>
      <c r="D264" s="116" t="s">
        <v>313</v>
      </c>
      <c r="E264" s="117">
        <v>111</v>
      </c>
      <c r="F264" s="118">
        <v>44337</v>
      </c>
      <c r="G264" s="119">
        <f t="shared" si="7"/>
        <v>44702</v>
      </c>
    </row>
    <row r="265" spans="1:7" ht="12.75">
      <c r="A265" s="18">
        <v>34</v>
      </c>
      <c r="B265" s="19" t="s">
        <v>331</v>
      </c>
      <c r="C265" s="71" t="s">
        <v>311</v>
      </c>
      <c r="D265" s="19" t="s">
        <v>175</v>
      </c>
      <c r="E265" s="93">
        <v>10.5</v>
      </c>
      <c r="F265" s="84">
        <v>44334</v>
      </c>
      <c r="G265" s="106">
        <f t="shared" si="7"/>
        <v>44699</v>
      </c>
    </row>
    <row r="266" spans="1:7" ht="12.75">
      <c r="A266" s="18">
        <v>35</v>
      </c>
      <c r="B266" s="19" t="s">
        <v>352</v>
      </c>
      <c r="C266" s="71" t="s">
        <v>353</v>
      </c>
      <c r="D266" s="19" t="s">
        <v>175</v>
      </c>
      <c r="E266" s="93">
        <v>18.45</v>
      </c>
      <c r="F266" s="84">
        <v>44377</v>
      </c>
      <c r="G266" s="106">
        <f t="shared" si="7"/>
        <v>44742</v>
      </c>
    </row>
    <row r="267" spans="1:7" ht="12.75">
      <c r="A267" s="51">
        <v>36</v>
      </c>
      <c r="B267" s="21" t="s">
        <v>376</v>
      </c>
      <c r="C267" s="71" t="s">
        <v>200</v>
      </c>
      <c r="D267" s="21" t="s">
        <v>175</v>
      </c>
      <c r="E267" s="93">
        <v>10.9</v>
      </c>
      <c r="F267" s="153"/>
      <c r="G267" s="157">
        <v>44696</v>
      </c>
    </row>
    <row r="268" spans="1:7" ht="26.25" thickBot="1">
      <c r="A268" s="108">
        <v>37</v>
      </c>
      <c r="B268" s="109" t="s">
        <v>383</v>
      </c>
      <c r="C268" s="110" t="s">
        <v>198</v>
      </c>
      <c r="D268" s="158" t="s">
        <v>384</v>
      </c>
      <c r="E268" s="159"/>
      <c r="F268" s="111"/>
      <c r="G268" s="112">
        <v>44699</v>
      </c>
    </row>
    <row r="269" spans="1:7" ht="13.5" thickBot="1">
      <c r="A269" s="72"/>
      <c r="B269" s="36"/>
      <c r="C269" s="28"/>
      <c r="D269" s="36"/>
      <c r="E269" s="73"/>
      <c r="F269" s="74"/>
      <c r="G269" s="46"/>
    </row>
    <row r="270" spans="1:7" ht="15">
      <c r="A270" s="149" t="s">
        <v>247</v>
      </c>
      <c r="B270" s="150"/>
      <c r="C270" s="150"/>
      <c r="D270" s="150"/>
      <c r="E270" s="150"/>
      <c r="F270" s="150"/>
      <c r="G270" s="151"/>
    </row>
    <row r="271" spans="1:7" ht="52.5">
      <c r="A271" s="102" t="s">
        <v>0</v>
      </c>
      <c r="B271" s="103" t="s">
        <v>1</v>
      </c>
      <c r="C271" s="103" t="s">
        <v>248</v>
      </c>
      <c r="D271" s="103" t="s">
        <v>249</v>
      </c>
      <c r="E271" s="103" t="s">
        <v>369</v>
      </c>
      <c r="F271" s="147" t="s">
        <v>354</v>
      </c>
      <c r="G271" s="104" t="s">
        <v>354</v>
      </c>
    </row>
    <row r="272" spans="1:7" ht="12.75">
      <c r="A272" s="102">
        <v>1</v>
      </c>
      <c r="B272" s="103">
        <v>2</v>
      </c>
      <c r="C272" s="103">
        <v>3</v>
      </c>
      <c r="D272" s="103">
        <v>4</v>
      </c>
      <c r="E272" s="103">
        <v>5</v>
      </c>
      <c r="F272" s="148">
        <v>6</v>
      </c>
      <c r="G272" s="105">
        <v>6</v>
      </c>
    </row>
    <row r="273" spans="1:7" ht="63.75">
      <c r="A273" s="18">
        <v>1</v>
      </c>
      <c r="B273" s="19" t="s">
        <v>250</v>
      </c>
      <c r="C273" s="19" t="s">
        <v>251</v>
      </c>
      <c r="D273" s="89">
        <f>1905+154+751.2+387.2+196.4</f>
        <v>3393.7999999999997</v>
      </c>
      <c r="E273" s="89">
        <f>9599+4627+1484.3+687.4</f>
        <v>16397.7</v>
      </c>
      <c r="F273" s="84">
        <v>44351</v>
      </c>
      <c r="G273" s="96">
        <f aca="true" t="shared" si="8" ref="G273:G316">DATE(YEAR(F273)+1,MONTH(F273),DAY(F273))</f>
        <v>44716</v>
      </c>
    </row>
    <row r="274" spans="1:7" ht="51">
      <c r="A274" s="18">
        <v>2</v>
      </c>
      <c r="B274" s="19" t="s">
        <v>199</v>
      </c>
      <c r="C274" s="19" t="s">
        <v>252</v>
      </c>
      <c r="D274" s="89">
        <v>1143</v>
      </c>
      <c r="E274" s="89">
        <v>4713</v>
      </c>
      <c r="F274" s="84">
        <v>44351</v>
      </c>
      <c r="G274" s="96">
        <f t="shared" si="8"/>
        <v>44716</v>
      </c>
    </row>
    <row r="275" spans="1:7" ht="38.25">
      <c r="A275" s="18">
        <v>3</v>
      </c>
      <c r="B275" s="19" t="s">
        <v>253</v>
      </c>
      <c r="C275" s="19" t="s">
        <v>254</v>
      </c>
      <c r="D275" s="89">
        <v>89</v>
      </c>
      <c r="E275" s="89">
        <v>534</v>
      </c>
      <c r="F275" s="84">
        <v>44351</v>
      </c>
      <c r="G275" s="96">
        <f t="shared" si="8"/>
        <v>44716</v>
      </c>
    </row>
    <row r="276" spans="1:7" ht="38.25">
      <c r="A276" s="18">
        <v>4</v>
      </c>
      <c r="B276" s="19" t="s">
        <v>15</v>
      </c>
      <c r="C276" s="19" t="s">
        <v>255</v>
      </c>
      <c r="D276" s="89">
        <f>48+660.5</f>
        <v>708.5</v>
      </c>
      <c r="E276" s="89">
        <f>120+2311.8</f>
        <v>2431.8</v>
      </c>
      <c r="F276" s="84">
        <v>44351</v>
      </c>
      <c r="G276" s="96">
        <f t="shared" si="8"/>
        <v>44716</v>
      </c>
    </row>
    <row r="277" spans="1:7" ht="12.75">
      <c r="A277" s="18">
        <v>5</v>
      </c>
      <c r="B277" s="19" t="s">
        <v>71</v>
      </c>
      <c r="C277" s="19" t="s">
        <v>256</v>
      </c>
      <c r="D277" s="89">
        <v>781.5</v>
      </c>
      <c r="E277" s="89">
        <v>1563</v>
      </c>
      <c r="F277" s="84">
        <v>44351</v>
      </c>
      <c r="G277" s="96">
        <f t="shared" si="8"/>
        <v>44716</v>
      </c>
    </row>
    <row r="278" spans="1:7" ht="38.25">
      <c r="A278" s="18">
        <v>6</v>
      </c>
      <c r="B278" s="19" t="s">
        <v>257</v>
      </c>
      <c r="C278" s="19" t="s">
        <v>258</v>
      </c>
      <c r="D278" s="89">
        <f>(182-20)+205</f>
        <v>367</v>
      </c>
      <c r="E278" s="89">
        <f>(346-20*3.1)+729.5</f>
        <v>1013.5</v>
      </c>
      <c r="F278" s="84">
        <v>44350</v>
      </c>
      <c r="G278" s="96">
        <f t="shared" si="8"/>
        <v>44715</v>
      </c>
    </row>
    <row r="279" spans="1:7" ht="12.75">
      <c r="A279" s="18">
        <v>7</v>
      </c>
      <c r="B279" s="19" t="s">
        <v>203</v>
      </c>
      <c r="C279" s="19" t="s">
        <v>256</v>
      </c>
      <c r="D279" s="89">
        <v>18</v>
      </c>
      <c r="E279" s="89">
        <v>45</v>
      </c>
      <c r="F279" s="84">
        <v>44348</v>
      </c>
      <c r="G279" s="96">
        <f t="shared" si="8"/>
        <v>44713</v>
      </c>
    </row>
    <row r="280" spans="1:7" ht="63.75">
      <c r="A280" s="18">
        <v>8</v>
      </c>
      <c r="B280" s="19" t="s">
        <v>259</v>
      </c>
      <c r="C280" s="19" t="s">
        <v>260</v>
      </c>
      <c r="D280" s="89">
        <f>261+569</f>
        <v>830</v>
      </c>
      <c r="E280" s="89">
        <f>1047+2185</f>
        <v>3232</v>
      </c>
      <c r="F280" s="84">
        <v>44359</v>
      </c>
      <c r="G280" s="96">
        <f t="shared" si="8"/>
        <v>44724</v>
      </c>
    </row>
    <row r="281" spans="1:7" ht="25.5">
      <c r="A281" s="18">
        <v>9</v>
      </c>
      <c r="B281" s="19" t="s">
        <v>176</v>
      </c>
      <c r="C281" s="19" t="s">
        <v>261</v>
      </c>
      <c r="D281" s="89">
        <v>265</v>
      </c>
      <c r="E281" s="89">
        <v>1012.5</v>
      </c>
      <c r="F281" s="84">
        <v>44379</v>
      </c>
      <c r="G281" s="96">
        <f t="shared" si="8"/>
        <v>44744</v>
      </c>
    </row>
    <row r="282" spans="1:7" ht="38.25">
      <c r="A282" s="18">
        <v>10</v>
      </c>
      <c r="B282" s="19" t="s">
        <v>201</v>
      </c>
      <c r="C282" s="19" t="s">
        <v>262</v>
      </c>
      <c r="D282" s="89">
        <f>275.7+300.6</f>
        <v>576.3</v>
      </c>
      <c r="E282" s="89">
        <f>939.8+1200</f>
        <v>2139.8</v>
      </c>
      <c r="F282" s="84">
        <v>44350</v>
      </c>
      <c r="G282" s="96">
        <f t="shared" si="8"/>
        <v>44715</v>
      </c>
    </row>
    <row r="283" spans="1:7" ht="12.75">
      <c r="A283" s="18">
        <v>11</v>
      </c>
      <c r="B283" s="19" t="s">
        <v>20</v>
      </c>
      <c r="C283" s="19" t="s">
        <v>263</v>
      </c>
      <c r="D283" s="89">
        <v>120</v>
      </c>
      <c r="E283" s="89">
        <v>360</v>
      </c>
      <c r="F283" s="84">
        <v>44358</v>
      </c>
      <c r="G283" s="96">
        <f t="shared" si="8"/>
        <v>44723</v>
      </c>
    </row>
    <row r="284" spans="1:7" ht="25.5">
      <c r="A284" s="18">
        <v>12</v>
      </c>
      <c r="B284" s="19" t="s">
        <v>264</v>
      </c>
      <c r="C284" s="19" t="s">
        <v>265</v>
      </c>
      <c r="D284" s="89">
        <v>1003.2</v>
      </c>
      <c r="E284" s="89">
        <v>3246.7</v>
      </c>
      <c r="F284" s="84">
        <v>44348</v>
      </c>
      <c r="G284" s="96">
        <f t="shared" si="8"/>
        <v>44713</v>
      </c>
    </row>
    <row r="285" spans="1:7" ht="12.75">
      <c r="A285" s="18">
        <v>13</v>
      </c>
      <c r="B285" s="19" t="s">
        <v>266</v>
      </c>
      <c r="C285" s="19" t="s">
        <v>256</v>
      </c>
      <c r="D285" s="89">
        <v>360</v>
      </c>
      <c r="E285" s="89">
        <v>720</v>
      </c>
      <c r="F285" s="84">
        <v>44350</v>
      </c>
      <c r="G285" s="96">
        <f t="shared" si="8"/>
        <v>44715</v>
      </c>
    </row>
    <row r="286" spans="1:7" ht="12.75">
      <c r="A286" s="18">
        <v>14</v>
      </c>
      <c r="B286" s="19" t="s">
        <v>133</v>
      </c>
      <c r="C286" s="19" t="s">
        <v>256</v>
      </c>
      <c r="D286" s="89">
        <v>194</v>
      </c>
      <c r="E286" s="89">
        <v>834</v>
      </c>
      <c r="F286" s="84">
        <v>44353</v>
      </c>
      <c r="G286" s="96">
        <f t="shared" si="8"/>
        <v>44718</v>
      </c>
    </row>
    <row r="287" spans="1:7" ht="12.75">
      <c r="A287" s="18">
        <v>15</v>
      </c>
      <c r="B287" s="19" t="s">
        <v>267</v>
      </c>
      <c r="C287" s="19" t="s">
        <v>268</v>
      </c>
      <c r="D287" s="89">
        <v>270</v>
      </c>
      <c r="E287" s="89">
        <v>621</v>
      </c>
      <c r="F287" s="84">
        <v>44353</v>
      </c>
      <c r="G287" s="96">
        <f t="shared" si="8"/>
        <v>44718</v>
      </c>
    </row>
    <row r="288" spans="1:7" ht="38.25">
      <c r="A288" s="18">
        <v>16</v>
      </c>
      <c r="B288" s="19" t="s">
        <v>269</v>
      </c>
      <c r="C288" s="19" t="s">
        <v>270</v>
      </c>
      <c r="D288" s="90">
        <v>352</v>
      </c>
      <c r="E288" s="90">
        <v>1408</v>
      </c>
      <c r="F288" s="84">
        <v>44358</v>
      </c>
      <c r="G288" s="96">
        <f t="shared" si="8"/>
        <v>44723</v>
      </c>
    </row>
    <row r="289" spans="1:7" ht="38.25">
      <c r="A289" s="18">
        <v>17</v>
      </c>
      <c r="B289" s="19" t="s">
        <v>34</v>
      </c>
      <c r="C289" s="19" t="s">
        <v>271</v>
      </c>
      <c r="D289" s="89">
        <v>1221.4</v>
      </c>
      <c r="E289" s="89">
        <v>3603.5</v>
      </c>
      <c r="F289" s="84">
        <v>44349</v>
      </c>
      <c r="G289" s="96">
        <f t="shared" si="8"/>
        <v>44714</v>
      </c>
    </row>
    <row r="290" spans="1:7" ht="25.5">
      <c r="A290" s="18">
        <v>18</v>
      </c>
      <c r="B290" s="19" t="s">
        <v>272</v>
      </c>
      <c r="C290" s="19" t="s">
        <v>273</v>
      </c>
      <c r="D290" s="89">
        <v>1071</v>
      </c>
      <c r="E290" s="89">
        <v>4176</v>
      </c>
      <c r="F290" s="84">
        <v>44353</v>
      </c>
      <c r="G290" s="96">
        <f t="shared" si="8"/>
        <v>44718</v>
      </c>
    </row>
    <row r="291" spans="1:7" ht="12.75">
      <c r="A291" s="18">
        <v>19</v>
      </c>
      <c r="B291" s="19" t="s">
        <v>274</v>
      </c>
      <c r="C291" s="19" t="s">
        <v>256</v>
      </c>
      <c r="D291" s="89">
        <v>210.1</v>
      </c>
      <c r="E291" s="89">
        <v>735.4</v>
      </c>
      <c r="F291" s="84">
        <v>44348</v>
      </c>
      <c r="G291" s="96">
        <f t="shared" si="8"/>
        <v>44713</v>
      </c>
    </row>
    <row r="292" spans="1:7" ht="38.25">
      <c r="A292" s="18">
        <v>20</v>
      </c>
      <c r="B292" s="19" t="s">
        <v>275</v>
      </c>
      <c r="C292" s="19" t="s">
        <v>276</v>
      </c>
      <c r="D292" s="89">
        <v>348</v>
      </c>
      <c r="E292" s="89">
        <v>1180.5</v>
      </c>
      <c r="F292" s="84">
        <v>44354</v>
      </c>
      <c r="G292" s="96">
        <f t="shared" si="8"/>
        <v>44719</v>
      </c>
    </row>
    <row r="293" spans="1:7" ht="12.75">
      <c r="A293" s="18">
        <v>21</v>
      </c>
      <c r="B293" s="19" t="s">
        <v>136</v>
      </c>
      <c r="C293" s="19" t="s">
        <v>256</v>
      </c>
      <c r="D293" s="89">
        <v>77</v>
      </c>
      <c r="E293" s="89">
        <v>231</v>
      </c>
      <c r="F293" s="84">
        <v>44354</v>
      </c>
      <c r="G293" s="96">
        <f t="shared" si="8"/>
        <v>44719</v>
      </c>
    </row>
    <row r="294" spans="1:7" ht="25.5">
      <c r="A294" s="18">
        <v>22</v>
      </c>
      <c r="B294" s="19" t="s">
        <v>230</v>
      </c>
      <c r="C294" s="19" t="s">
        <v>273</v>
      </c>
      <c r="D294" s="89">
        <v>1282.2</v>
      </c>
      <c r="E294" s="89">
        <v>3621.1</v>
      </c>
      <c r="F294" s="84">
        <v>44349</v>
      </c>
      <c r="G294" s="96">
        <f t="shared" si="8"/>
        <v>44714</v>
      </c>
    </row>
    <row r="295" spans="1:7" ht="51">
      <c r="A295" s="18">
        <v>23</v>
      </c>
      <c r="B295" s="19" t="s">
        <v>277</v>
      </c>
      <c r="C295" s="19" t="s">
        <v>278</v>
      </c>
      <c r="D295" s="89">
        <f>304.4+80</f>
        <v>384.4</v>
      </c>
      <c r="E295" s="89">
        <f>793.1+204</f>
        <v>997.1</v>
      </c>
      <c r="F295" s="84">
        <v>44348</v>
      </c>
      <c r="G295" s="96">
        <f t="shared" si="8"/>
        <v>44713</v>
      </c>
    </row>
    <row r="296" spans="1:7" ht="25.5">
      <c r="A296" s="18">
        <v>24</v>
      </c>
      <c r="B296" s="19" t="s">
        <v>221</v>
      </c>
      <c r="C296" s="19" t="s">
        <v>265</v>
      </c>
      <c r="D296" s="89">
        <v>107.7</v>
      </c>
      <c r="E296" s="89">
        <v>268.1</v>
      </c>
      <c r="F296" s="84">
        <v>44353</v>
      </c>
      <c r="G296" s="96">
        <f t="shared" si="8"/>
        <v>44718</v>
      </c>
    </row>
    <row r="297" spans="1:7" ht="25.5">
      <c r="A297" s="18">
        <v>25</v>
      </c>
      <c r="B297" s="19" t="s">
        <v>279</v>
      </c>
      <c r="C297" s="19" t="s">
        <v>261</v>
      </c>
      <c r="D297" s="89">
        <v>375</v>
      </c>
      <c r="E297" s="89">
        <v>1395</v>
      </c>
      <c r="F297" s="84">
        <v>44344</v>
      </c>
      <c r="G297" s="96">
        <f t="shared" si="8"/>
        <v>44709</v>
      </c>
    </row>
    <row r="298" spans="1:7" ht="12.75">
      <c r="A298" s="18">
        <v>26</v>
      </c>
      <c r="B298" s="40" t="s">
        <v>280</v>
      </c>
      <c r="C298" s="40" t="s">
        <v>281</v>
      </c>
      <c r="D298" s="91">
        <v>39</v>
      </c>
      <c r="E298" s="91">
        <v>97.5</v>
      </c>
      <c r="F298" s="84">
        <v>44374</v>
      </c>
      <c r="G298" s="96">
        <f t="shared" si="8"/>
        <v>44739</v>
      </c>
    </row>
    <row r="299" spans="1:7" ht="51">
      <c r="A299" s="18">
        <v>27</v>
      </c>
      <c r="B299" s="40" t="s">
        <v>88</v>
      </c>
      <c r="C299" s="19" t="s">
        <v>278</v>
      </c>
      <c r="D299" s="91">
        <f>371+107</f>
        <v>478</v>
      </c>
      <c r="E299" s="91">
        <f>1605+593</f>
        <v>2198</v>
      </c>
      <c r="F299" s="84">
        <v>44353</v>
      </c>
      <c r="G299" s="96">
        <f t="shared" si="8"/>
        <v>44718</v>
      </c>
    </row>
    <row r="300" spans="1:7" ht="51">
      <c r="A300" s="18">
        <v>28</v>
      </c>
      <c r="B300" s="40" t="s">
        <v>282</v>
      </c>
      <c r="C300" s="40" t="s">
        <v>283</v>
      </c>
      <c r="D300" s="91">
        <v>414</v>
      </c>
      <c r="E300" s="91">
        <v>1656</v>
      </c>
      <c r="F300" s="84">
        <v>44361</v>
      </c>
      <c r="G300" s="96">
        <f t="shared" si="8"/>
        <v>44726</v>
      </c>
    </row>
    <row r="301" spans="1:7" ht="25.5">
      <c r="A301" s="18">
        <v>29</v>
      </c>
      <c r="B301" s="75" t="s">
        <v>284</v>
      </c>
      <c r="C301" s="75" t="s">
        <v>285</v>
      </c>
      <c r="D301" s="92">
        <v>371</v>
      </c>
      <c r="E301" s="92">
        <v>2047</v>
      </c>
      <c r="F301" s="84">
        <v>44348</v>
      </c>
      <c r="G301" s="96">
        <f t="shared" si="8"/>
        <v>44713</v>
      </c>
    </row>
    <row r="302" spans="1:7" ht="12.75">
      <c r="A302" s="18">
        <v>30</v>
      </c>
      <c r="B302" s="75" t="s">
        <v>286</v>
      </c>
      <c r="C302" s="115" t="s">
        <v>256</v>
      </c>
      <c r="D302" s="92">
        <f>408+406</f>
        <v>814</v>
      </c>
      <c r="E302" s="92">
        <v>1628</v>
      </c>
      <c r="F302" s="84">
        <v>44351</v>
      </c>
      <c r="G302" s="96">
        <f t="shared" si="8"/>
        <v>44716</v>
      </c>
    </row>
    <row r="303" spans="1:7" ht="25.5">
      <c r="A303" s="18">
        <v>31</v>
      </c>
      <c r="B303" s="76" t="s">
        <v>287</v>
      </c>
      <c r="C303" s="40" t="s">
        <v>256</v>
      </c>
      <c r="D303" s="93">
        <v>232</v>
      </c>
      <c r="E303" s="93">
        <v>464</v>
      </c>
      <c r="F303" s="84">
        <v>44344</v>
      </c>
      <c r="G303" s="96">
        <f t="shared" si="8"/>
        <v>44709</v>
      </c>
    </row>
    <row r="304" spans="1:7" ht="25.5">
      <c r="A304" s="18">
        <v>32</v>
      </c>
      <c r="B304" s="76" t="s">
        <v>288</v>
      </c>
      <c r="C304" s="40" t="s">
        <v>289</v>
      </c>
      <c r="D304" s="91">
        <f>97+104</f>
        <v>201</v>
      </c>
      <c r="E304" s="91">
        <f>138+260</f>
        <v>398</v>
      </c>
      <c r="F304" s="84">
        <v>44350</v>
      </c>
      <c r="G304" s="96">
        <f t="shared" si="8"/>
        <v>44715</v>
      </c>
    </row>
    <row r="305" spans="1:7" ht="25.5">
      <c r="A305" s="18">
        <v>33</v>
      </c>
      <c r="B305" s="76" t="s">
        <v>290</v>
      </c>
      <c r="C305" s="76" t="s">
        <v>265</v>
      </c>
      <c r="D305" s="91">
        <v>132</v>
      </c>
      <c r="E305" s="91">
        <v>528</v>
      </c>
      <c r="F305" s="84">
        <v>44361</v>
      </c>
      <c r="G305" s="96">
        <f t="shared" si="8"/>
        <v>44726</v>
      </c>
    </row>
    <row r="306" spans="1:7" ht="25.5">
      <c r="A306" s="18">
        <v>34</v>
      </c>
      <c r="B306" s="76" t="s">
        <v>291</v>
      </c>
      <c r="C306" s="40" t="s">
        <v>265</v>
      </c>
      <c r="D306" s="91">
        <f>126+104+16+24</f>
        <v>270</v>
      </c>
      <c r="E306" s="91">
        <f>756+624+96+144</f>
        <v>1620</v>
      </c>
      <c r="F306" s="84">
        <v>44348</v>
      </c>
      <c r="G306" s="96">
        <f t="shared" si="8"/>
        <v>44713</v>
      </c>
    </row>
    <row r="307" spans="1:7" ht="38.25">
      <c r="A307" s="18">
        <v>35</v>
      </c>
      <c r="B307" s="76" t="s">
        <v>292</v>
      </c>
      <c r="C307" s="40" t="s">
        <v>265</v>
      </c>
      <c r="D307" s="91">
        <f>399.94+1227.75+279</f>
        <v>1906.69</v>
      </c>
      <c r="E307" s="91">
        <f>1886.16+3683.25+837</f>
        <v>6406.41</v>
      </c>
      <c r="F307" s="84">
        <v>44344</v>
      </c>
      <c r="G307" s="96">
        <f t="shared" si="8"/>
        <v>44709</v>
      </c>
    </row>
    <row r="308" spans="1:7" ht="38.25">
      <c r="A308" s="18">
        <v>36</v>
      </c>
      <c r="B308" s="40" t="s">
        <v>327</v>
      </c>
      <c r="C308" s="76" t="s">
        <v>328</v>
      </c>
      <c r="D308" s="91">
        <v>916.34</v>
      </c>
      <c r="E308" s="91">
        <v>3544.88</v>
      </c>
      <c r="F308" s="84">
        <v>44360</v>
      </c>
      <c r="G308" s="96">
        <f t="shared" si="8"/>
        <v>44725</v>
      </c>
    </row>
    <row r="309" spans="1:7" ht="25.5">
      <c r="A309" s="18">
        <v>37</v>
      </c>
      <c r="B309" s="40" t="s">
        <v>342</v>
      </c>
      <c r="C309" s="76" t="s">
        <v>265</v>
      </c>
      <c r="D309" s="91">
        <v>277.46</v>
      </c>
      <c r="E309" s="91">
        <v>1321.3</v>
      </c>
      <c r="F309" s="84">
        <v>44316</v>
      </c>
      <c r="G309" s="96">
        <f t="shared" si="8"/>
        <v>44681</v>
      </c>
    </row>
    <row r="310" spans="1:7" ht="25.5">
      <c r="A310" s="18">
        <v>38</v>
      </c>
      <c r="B310" s="40" t="s">
        <v>343</v>
      </c>
      <c r="C310" s="76" t="s">
        <v>344</v>
      </c>
      <c r="D310" s="91">
        <v>320.04</v>
      </c>
      <c r="E310" s="91">
        <v>1600.2</v>
      </c>
      <c r="F310" s="84">
        <v>44316</v>
      </c>
      <c r="G310" s="96">
        <f t="shared" si="8"/>
        <v>44681</v>
      </c>
    </row>
    <row r="311" spans="1:7" ht="25.5">
      <c r="A311" s="18">
        <v>39</v>
      </c>
      <c r="B311" s="40" t="s">
        <v>345</v>
      </c>
      <c r="C311" s="76" t="s">
        <v>346</v>
      </c>
      <c r="D311" s="91">
        <v>438</v>
      </c>
      <c r="E311" s="91">
        <v>3135.5</v>
      </c>
      <c r="F311" s="84">
        <v>44316</v>
      </c>
      <c r="G311" s="96">
        <f t="shared" si="8"/>
        <v>44681</v>
      </c>
    </row>
    <row r="312" spans="1:7" ht="38.25">
      <c r="A312" s="18">
        <v>40</v>
      </c>
      <c r="B312" s="40" t="s">
        <v>355</v>
      </c>
      <c r="C312" s="76" t="s">
        <v>268</v>
      </c>
      <c r="D312" s="94">
        <v>120</v>
      </c>
      <c r="E312" s="94">
        <v>360</v>
      </c>
      <c r="F312" s="84">
        <v>44377</v>
      </c>
      <c r="G312" s="96">
        <f t="shared" si="8"/>
        <v>44742</v>
      </c>
    </row>
    <row r="313" spans="1:7" ht="38.25">
      <c r="A313" s="18">
        <v>41</v>
      </c>
      <c r="B313" s="40" t="s">
        <v>356</v>
      </c>
      <c r="C313" s="76" t="s">
        <v>357</v>
      </c>
      <c r="D313" s="91">
        <v>291.44</v>
      </c>
      <c r="E313" s="91">
        <v>1457.2</v>
      </c>
      <c r="F313" s="84">
        <v>44377</v>
      </c>
      <c r="G313" s="96">
        <f t="shared" si="8"/>
        <v>44742</v>
      </c>
    </row>
    <row r="314" spans="1:7" ht="25.5">
      <c r="A314" s="18">
        <v>42</v>
      </c>
      <c r="B314" s="40" t="s">
        <v>358</v>
      </c>
      <c r="C314" s="76" t="s">
        <v>265</v>
      </c>
      <c r="D314" s="91">
        <v>256.06</v>
      </c>
      <c r="E314" s="91">
        <v>1792.42</v>
      </c>
      <c r="F314" s="84">
        <v>44377</v>
      </c>
      <c r="G314" s="96">
        <f t="shared" si="8"/>
        <v>44742</v>
      </c>
    </row>
    <row r="315" spans="1:7" ht="25.5">
      <c r="A315" s="18">
        <v>43</v>
      </c>
      <c r="B315" s="40" t="s">
        <v>359</v>
      </c>
      <c r="C315" s="76" t="s">
        <v>360</v>
      </c>
      <c r="D315" s="91">
        <v>166.03</v>
      </c>
      <c r="E315" s="91">
        <v>372.06</v>
      </c>
      <c r="F315" s="84">
        <v>44377</v>
      </c>
      <c r="G315" s="96">
        <f t="shared" si="8"/>
        <v>44742</v>
      </c>
    </row>
    <row r="316" spans="1:7" ht="12.75">
      <c r="A316" s="18">
        <v>44</v>
      </c>
      <c r="B316" s="40" t="s">
        <v>215</v>
      </c>
      <c r="C316" s="76" t="s">
        <v>268</v>
      </c>
      <c r="D316" s="91">
        <v>146</v>
      </c>
      <c r="E316" s="91">
        <v>584</v>
      </c>
      <c r="F316" s="84">
        <v>44377</v>
      </c>
      <c r="G316" s="96">
        <f t="shared" si="8"/>
        <v>44742</v>
      </c>
    </row>
    <row r="317" spans="1:7" ht="26.25" thickBot="1">
      <c r="A317" s="108">
        <v>45</v>
      </c>
      <c r="B317" s="77" t="s">
        <v>385</v>
      </c>
      <c r="C317" s="161" t="s">
        <v>384</v>
      </c>
      <c r="D317" s="162"/>
      <c r="E317" s="163"/>
      <c r="F317" s="152"/>
      <c r="G317" s="160">
        <v>44716</v>
      </c>
    </row>
    <row r="318" spans="1:7" ht="12.75">
      <c r="A318" s="52"/>
      <c r="B318" s="114" t="s">
        <v>386</v>
      </c>
      <c r="C318" s="52"/>
      <c r="D318" s="52"/>
      <c r="E318" s="52"/>
      <c r="F318" s="52"/>
      <c r="G318" s="52"/>
    </row>
    <row r="319" ht="15">
      <c r="C319" s="5"/>
    </row>
  </sheetData>
  <sheetProtection/>
  <mergeCells count="25">
    <mergeCell ref="C317:E317"/>
    <mergeCell ref="A270:G270"/>
    <mergeCell ref="A165:G165"/>
    <mergeCell ref="A166:G166"/>
    <mergeCell ref="A131:G131"/>
    <mergeCell ref="A132:G132"/>
    <mergeCell ref="A139:G139"/>
    <mergeCell ref="A140:G140"/>
    <mergeCell ref="A143:G143"/>
    <mergeCell ref="A145:G145"/>
    <mergeCell ref="D268:E268"/>
    <mergeCell ref="A60:G60"/>
    <mergeCell ref="A172:G172"/>
    <mergeCell ref="A231:G231"/>
    <mergeCell ref="A62:G62"/>
    <mergeCell ref="A68:G68"/>
    <mergeCell ref="A69:G69"/>
    <mergeCell ref="A78:G78"/>
    <mergeCell ref="A90:G90"/>
    <mergeCell ref="A1:F2"/>
    <mergeCell ref="A8:G8"/>
    <mergeCell ref="A9:G9"/>
    <mergeCell ref="A16:G16"/>
    <mergeCell ref="A22:G22"/>
    <mergeCell ref="A59:G59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r:id="rId1"/>
  <rowBreaks count="1" manualBreakCount="1">
    <brk id="1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ZDiK Zarząd Dróg i Komunikacj</dc:creator>
  <cp:keywords/>
  <dc:description/>
  <cp:lastModifiedBy>Mateusz Nowak</cp:lastModifiedBy>
  <cp:lastPrinted>2022-03-07T13:51:37Z</cp:lastPrinted>
  <dcterms:created xsi:type="dcterms:W3CDTF">2003-02-18T12:07:33Z</dcterms:created>
  <dcterms:modified xsi:type="dcterms:W3CDTF">2022-03-15T06:48:23Z</dcterms:modified>
  <cp:category/>
  <cp:version/>
  <cp:contentType/>
  <cp:contentStatus/>
</cp:coreProperties>
</file>